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00_Tesla_Intro" sheetId="2" state="visible" r:id="rId2"/>
    <sheet xmlns:r="http://schemas.openxmlformats.org/officeDocument/2006/relationships" name="01_Source_Data" sheetId="3" state="visible" r:id="rId3"/>
    <sheet xmlns:r="http://schemas.openxmlformats.org/officeDocument/2006/relationships" name="02_Step1_IS" sheetId="4" state="visible" r:id="rId4"/>
    <sheet xmlns:r="http://schemas.openxmlformats.org/officeDocument/2006/relationships" name="03_Step2_Vertical" sheetId="5" state="visible" r:id="rId5"/>
    <sheet xmlns:r="http://schemas.openxmlformats.org/officeDocument/2006/relationships" name="04_Step3_CostClassify" sheetId="6" state="visible" r:id="rId6"/>
    <sheet xmlns:r="http://schemas.openxmlformats.org/officeDocument/2006/relationships" name="05_Step4_HighLow" sheetId="7" state="visible" r:id="rId7"/>
    <sheet xmlns:r="http://schemas.openxmlformats.org/officeDocument/2006/relationships" name="06_Step5_UnitCost" sheetId="8" state="visible" r:id="rId8"/>
    <sheet xmlns:r="http://schemas.openxmlformats.org/officeDocument/2006/relationships" name="07_Step6_COGM" sheetId="9" state="visible" r:id="rId9"/>
    <sheet xmlns:r="http://schemas.openxmlformats.org/officeDocument/2006/relationships" name="08_Step7_COGS_Verify" sheetId="10" state="visible" r:id="rId10"/>
    <sheet xmlns:r="http://schemas.openxmlformats.org/officeDocument/2006/relationships" name="09_Step8_AbsorpVar" sheetId="11" state="visible" r:id="rId11"/>
    <sheet xmlns:r="http://schemas.openxmlformats.org/officeDocument/2006/relationships" name="10_Step9_Contribution" sheetId="12" state="visible" r:id="rId12"/>
    <sheet xmlns:r="http://schemas.openxmlformats.org/officeDocument/2006/relationships" name="11_Session2_CVP" sheetId="13" state="visible" r:id="rId13"/>
    <sheet xmlns:r="http://schemas.openxmlformats.org/officeDocument/2006/relationships" name="19_Source_Data_Links" sheetId="14" state="visible" r:id="rId14"/>
    <sheet xmlns:r="http://schemas.openxmlformats.org/officeDocument/2006/relationships" name="AA_Model_Corrections" sheetId="15" state="visible" r:id="rId15"/>
    <sheet xmlns:r="http://schemas.openxmlformats.org/officeDocument/2006/relationships" name="AB_WalkForward_Results" sheetId="16" state="visible" r:id="rId16"/>
    <sheet xmlns:r="http://schemas.openxmlformats.org/officeDocument/2006/relationships" name="AC_Forecast_26_27" sheetId="17" state="visible" r:id="rId17"/>
    <sheet xmlns:r="http://schemas.openxmlformats.org/officeDocument/2006/relationships" name="AD_Contribution_Check" sheetId="18" state="visible" r:id="rId18"/>
    <sheet xmlns:r="http://schemas.openxmlformats.org/officeDocument/2006/relationships" name="AE_Luxfer_Validation" sheetId="19" state="visible" r:id="rId1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14">
    <font>
      <name val="Calibri"/>
      <family val="2"/>
      <color theme="1"/>
      <sz val="11"/>
      <scheme val="minor"/>
    </font>
    <font>
      <b val="1"/>
      <color rgb="00CC0000"/>
      <sz val="16"/>
    </font>
    <font>
      <i val="1"/>
      <sz val="11"/>
    </font>
    <font>
      <b val="1"/>
      <sz val="12"/>
    </font>
    <font>
      <b val="1"/>
      <color rgb="00CC0000"/>
      <sz val="14"/>
    </font>
    <font>
      <i val="1"/>
      <sz val="10"/>
    </font>
    <font>
      <b val="1"/>
    </font>
    <font>
      <b val="1"/>
      <sz val="11"/>
    </font>
    <font>
      <b val="1"/>
      <color rgb="00FFFFFF"/>
      <sz val="11"/>
    </font>
    <font>
      <b val="1"/>
      <color rgb="001F4E78"/>
    </font>
    <font>
      <i val="1"/>
      <color rgb="00065F46"/>
    </font>
    <font>
      <i val="1"/>
    </font>
    <font>
      <b val="1"/>
      <i val="1"/>
    </font>
    <font>
      <name val="Calibri"/>
      <family val="2"/>
      <color theme="10"/>
      <sz val="12"/>
      <scheme val="minor"/>
    </font>
  </fonts>
  <fills count="3">
    <fill>
      <patternFill/>
    </fill>
    <fill>
      <patternFill patternType="gray125"/>
    </fill>
    <fill>
      <patternFill patternType="solid">
        <fgColor rgb="00CC0000"/>
      </patternFill>
    </fill>
  </fills>
  <borders count="6">
    <border>
      <left/>
      <right/>
      <top/>
      <bottom/>
      <diagonal/>
    </border>
    <border>
      <left style="thin">
        <color rgb="00808080"/>
      </left>
      <right style="thin">
        <color rgb="00808080"/>
      </right>
      <top style="thin">
        <color rgb="00808080"/>
      </top>
      <bottom style="thin">
        <color rgb="00808080"/>
      </bottom>
    </border>
    <border>
      <left/>
      <right/>
      <top style="thin">
        <color rgb="00808080"/>
      </top>
      <bottom/>
      <diagonal/>
    </border>
    <border>
      <left/>
      <right style="thin">
        <color rgb="00808080"/>
      </right>
      <top style="thin">
        <color rgb="00808080"/>
      </top>
      <bottom/>
      <diagonal/>
    </border>
    <border>
      <left/>
      <right/>
      <top style="thin">
        <color rgb="00808080"/>
      </top>
      <bottom style="thin">
        <color rgb="00808080"/>
      </bottom>
      <diagonal/>
    </border>
    <border>
      <left/>
      <right style="thin">
        <color rgb="00808080"/>
      </right>
      <top style="thin">
        <color rgb="00808080"/>
      </top>
      <bottom style="thin">
        <color rgb="00808080"/>
      </bottom>
      <diagonal/>
    </border>
  </borders>
  <cellStyleXfs count="2">
    <xf numFmtId="0" fontId="0" fillId="0" borderId="0"/>
    <xf numFmtId="0" fontId="13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8" fillId="2" borderId="1" applyAlignment="1" pivotButton="0" quotePrefix="0" xfId="0">
      <alignment horizontal="center" wrapText="1"/>
    </xf>
    <xf numFmtId="3" fontId="9" fillId="0" borderId="1" pivotButton="0" quotePrefix="0" xfId="0"/>
    <xf numFmtId="164" fontId="9" fillId="0" borderId="1" pivotButton="0" quotePrefix="0" xfId="0"/>
    <xf numFmtId="0" fontId="8" fillId="2" borderId="1" pivotButton="0" quotePrefix="0" xfId="0"/>
    <xf numFmtId="165" fontId="9" fillId="0" borderId="1" pivotButton="0" quotePrefix="0" xfId="0"/>
    <xf numFmtId="3" fontId="10" fillId="0" borderId="1" pivotButton="0" quotePrefix="0" xfId="0"/>
    <xf numFmtId="164" fontId="10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0" fontId="6" fillId="0" borderId="1" pivotButton="0" quotePrefix="0" xfId="0"/>
    <xf numFmtId="3" fontId="6" fillId="0" borderId="1" pivotButton="0" quotePrefix="0" xfId="0"/>
    <xf numFmtId="164" fontId="6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11" fillId="0" borderId="0" pivotButton="0" quotePrefix="0" xfId="0"/>
    <xf numFmtId="2" fontId="10" fillId="0" borderId="1" pivotButton="0" quotePrefix="0" xfId="0"/>
    <xf numFmtId="0" fontId="12" fillId="0" borderId="0" pivotButton="0" quotePrefix="0" xfId="0"/>
    <xf numFmtId="0" fontId="13" fillId="0" borderId="0" pivotButton="0" quotePrefix="0" xfId="1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styles" Target="styles.xml" Id="rId20"/><Relationship Type="http://schemas.openxmlformats.org/officeDocument/2006/relationships/theme" Target="theme/theme1.xml" Id="rId2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Relationships xmlns="http://schemas.openxmlformats.org/package/2006/relationships"><Relationship Type="http://schemas.openxmlformats.org/officeDocument/2006/relationships/hyperlink" Target="https://www.sec.gov/Archives/edgar/data/1318605/000162828026003952/tsla-20251231.htm" TargetMode="External" Id="rId1"/><Relationship Type="http://schemas.openxmlformats.org/officeDocument/2006/relationships/hyperlink" Target="https://www.sec.gov/Archives/edgar/data/1318605/000162828025003063/tsla-20241231.htm" TargetMode="External" Id="rId2"/><Relationship Type="http://schemas.openxmlformats.org/officeDocument/2006/relationships/hyperlink" Target="https://www.sec.gov/cgi-bin/browse-edgar?action=getcompany&amp;CIK=0001318605&amp;type=10-K" TargetMode="External" Id="rId3"/><Relationship Type="http://schemas.openxmlformats.org/officeDocument/2006/relationships/hyperlink" Target="https://www.sec.gov/cgi-bin/browse-edgar?action=getcompany&amp;CIK=0001318605&amp;type=10-K" TargetMode="External" Id="rId4"/><Relationship Type="http://schemas.openxmlformats.org/officeDocument/2006/relationships/hyperlink" Target="https://www.sec.gov/cgi-bin/browse-edgar?action=getcompany&amp;CIK=0001318605&amp;type=10-K" TargetMode="External" Id="rId5"/><Relationship Type="http://schemas.openxmlformats.org/officeDocument/2006/relationships/hyperlink" Target="https://www.sec.gov/cgi-bin/browse-edgar?action=getcompany&amp;CIK=0001318605&amp;type=10-K" TargetMode="External" Id="rId6"/><Relationship Type="http://schemas.openxmlformats.org/officeDocument/2006/relationships/hyperlink" Target="https://ir.tesla.com/press-release/tesla-fourth-quarter-2025-production-deliveries-deployments" TargetMode="External" Id="rId7"/><Relationship Type="http://schemas.openxmlformats.org/officeDocument/2006/relationships/hyperlink" Target="https://ir.tesla.com/press-release/tesla-fourth-quarter-2024-production-deliveries-deployments" TargetMode="External" Id="rId8"/><Relationship Type="http://schemas.openxmlformats.org/officeDocument/2006/relationships/hyperlink" Target="https://ir.tesla.com/press-releases" TargetMode="External" Id="rId9"/><Relationship Type="http://schemas.openxmlformats.org/officeDocument/2006/relationships/hyperlink" Target="https://ir.tesla.com" TargetMode="External" Id="rId10"/><Relationship Type="http://schemas.openxmlformats.org/officeDocument/2006/relationships/hyperlink" Target="https://www.sec.gov/cgi-bin/browse-edgar?action=getcompany&amp;CIK=0001318605&amp;type=8-K" TargetMode="External" Id="rId11"/><Relationship Type="http://schemas.openxmlformats.org/officeDocument/2006/relationships/hyperlink" Target="https://www.irs.gov/newsroom/faqs-for-modification-of-sections-25c-25d-25e-30c-30d-45l-45w-and-179d-under-public-law-119-21-139-stat-72-july-4-2025-commonly-known-as-the-one-big-beautiful-bill-obbb" TargetMode="External" Id="rId12"/><Relationship Type="http://schemas.openxmlformats.org/officeDocument/2006/relationships/hyperlink" Target="https://www.law.cornell.edu/uscode/text/26/45X" TargetMode="External" Id="rId1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Tesla, Inc. (NASDAQ: TSLA) — Organizational Budget &amp; Finance Project</t>
        </is>
      </c>
    </row>
    <row r="2">
      <c r="A2" s="2" t="inlineStr">
        <is>
          <t>DBA Program | AASTMT / Marywood | AY 2025-2026</t>
        </is>
      </c>
    </row>
    <row r="3"/>
    <row r="4">
      <c r="A4" s="3" t="inlineStr">
        <is>
          <t>Project structure (lecture-aligned):</t>
        </is>
      </c>
    </row>
    <row r="5">
      <c r="A5" t="inlineStr">
        <is>
          <t xml:space="preserve">   1. Tesla company introduction (products, services, segments, scale)</t>
        </is>
      </c>
    </row>
    <row r="6">
      <c r="A6" t="inlineStr">
        <is>
          <t xml:space="preserve">   2. Session 1 nine-step cost &amp; income model (per case-guide format)</t>
        </is>
      </c>
    </row>
    <row r="7">
      <c r="A7" t="inlineStr">
        <is>
          <t xml:space="preserve">   3. Session 2 CVP carry-over (BEP, MoS, DoL)</t>
        </is>
      </c>
    </row>
    <row r="8">
      <c r="A8" t="inlineStr">
        <is>
          <t xml:space="preserve">   4. Walk-forward diagnostics (6 honest annual methods)</t>
        </is>
      </c>
    </row>
    <row r="9">
      <c r="A9" t="inlineStr">
        <is>
          <t xml:space="preserve">   5. FY2026-FY2027 official forecast: gross-margin-target articulation</t>
        </is>
      </c>
    </row>
    <row r="10">
      <c r="A10" t="inlineStr">
        <is>
          <t xml:space="preserve">   6. BMA, sensitivity, OI decomposition, and policy overlay as cross-checks</t>
        </is>
      </c>
    </row>
    <row r="11">
      <c r="A11" t="inlineStr">
        <is>
          <t xml:space="preserve">   7. Formula workbook plus formula-free values workbook for static review</t>
        </is>
      </c>
    </row>
    <row r="12"/>
    <row r="13">
      <c r="A13" s="3" t="inlineStr">
        <is>
          <t>Sheet color code:</t>
        </is>
      </c>
    </row>
    <row r="14">
      <c r="A14" t="inlineStr">
        <is>
          <t xml:space="preserve">   BLUE bold values = raw inputs from 10-K (source-of-truth)</t>
        </is>
      </c>
    </row>
    <row r="15">
      <c r="A15" t="inlineStr">
        <is>
          <t xml:space="preserve">   GREEN italic values = derived via Excel formula (click cell to see math)</t>
        </is>
      </c>
    </row>
    <row r="16"/>
    <row r="17">
      <c r="A17" s="3" t="inlineStr">
        <is>
          <t>Sources of truth:</t>
        </is>
      </c>
    </row>
    <row r="18">
      <c r="A18" t="inlineStr">
        <is>
          <t xml:space="preserve">   - Tesla 10-K FY2025: sec.gov/Archives/edgar/data/1318605/000162828026003952/tsla-20251231.htm</t>
        </is>
      </c>
    </row>
    <row r="19">
      <c r="A19" t="inlineStr">
        <is>
          <t xml:space="preserve">   - Tesla 10-K FY2024: sec.gov/Archives/edgar/data/1318605/000162828025003063/tsla-20241231.htm</t>
        </is>
      </c>
    </row>
    <row r="20">
      <c r="A20" t="inlineStr">
        <is>
          <t xml:space="preserve">   - Tesla 10-K FY2023 / 2022 / 2021 / 2020 / 2019 / 2018: SEC EDGAR index</t>
        </is>
      </c>
    </row>
    <row r="21">
      <c r="A21" t="inlineStr">
        <is>
          <t xml:space="preserve">   - Tesla Q4 2025 Production &amp; Delivery release</t>
        </is>
      </c>
    </row>
    <row r="22">
      <c r="A22" t="inlineStr">
        <is>
          <t xml:space="preserve">   - IRS OBBB 30D FAQ and 26 U.S.C. Section 45X for policy overlay</t>
        </is>
      </c>
    </row>
    <row r="23"/>
    <row r="24">
      <c r="A24" s="3" t="inlineStr">
        <is>
          <t>Excel design: raw inputs ONLY in sheet 01; downstream model sheets use formulas.</t>
        </is>
      </c>
    </row>
    <row r="25">
      <c r="A25" t="inlineStr">
        <is>
          <t>A separate VALUES workbook is generated for static review without formula-cache risk.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55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7 — COGS Verification vs Step 1 (FY2025)</t>
        </is>
      </c>
    </row>
    <row r="2">
      <c r="A2" s="5" t="inlineStr">
        <is>
          <t>Variance = 0 by construction (consistency check, not independent verification).</t>
        </is>
      </c>
    </row>
    <row r="3"/>
    <row r="4">
      <c r="A4" s="8" t="inlineStr">
        <is>
          <t>line_item</t>
        </is>
      </c>
      <c r="B4" s="8" t="inlineStr">
        <is>
          <t>amount_$M</t>
        </is>
      </c>
      <c r="C4" s="8" t="inlineStr">
        <is>
          <t>source_link</t>
        </is>
      </c>
    </row>
    <row r="5">
      <c r="A5" s="9" t="inlineStr">
        <is>
          <t>Beginning Finished Goods</t>
        </is>
      </c>
      <c r="B5" s="9" t="n">
        <v>3940</v>
      </c>
      <c r="C5" s="9" t="inlineStr">
        <is>
          <t>Tesla disclosed FG (10-K Inventory Note)</t>
        </is>
      </c>
    </row>
    <row r="6">
      <c r="A6" s="9" t="inlineStr">
        <is>
          <t>+ Cost of Goods Manufactured</t>
        </is>
      </c>
      <c r="B6" s="9" t="n">
        <v>78642</v>
      </c>
      <c r="C6" s="9" t="inlineStr">
        <is>
          <t>Step 6</t>
        </is>
      </c>
    </row>
    <row r="7">
      <c r="A7" s="9" t="inlineStr">
        <is>
          <t>- Ending Finished Goods</t>
        </is>
      </c>
      <c r="B7" s="9" t="n">
        <v>-4849</v>
      </c>
      <c r="C7" s="9" t="inlineStr">
        <is>
          <t>Tesla disclosed FG (10-K Inventory Note)</t>
        </is>
      </c>
    </row>
    <row r="8">
      <c r="A8" s="9" t="inlineStr">
        <is>
          <t>COST OF GOODS SOLD calculated</t>
        </is>
      </c>
      <c r="B8" s="9" t="n">
        <v>77733</v>
      </c>
      <c r="C8" s="9" t="inlineStr">
        <is>
          <t>Beg FG + COGM - End FG</t>
        </is>
      </c>
    </row>
    <row r="9">
      <c r="A9" s="9" t="inlineStr">
        <is>
          <t>Step 1 COGS (actual)</t>
        </is>
      </c>
      <c r="B9" s="9" t="n">
        <v>77733</v>
      </c>
      <c r="C9" s="9" t="inlineStr">
        <is>
          <t>10-K</t>
        </is>
      </c>
    </row>
    <row r="10">
      <c r="A10" s="9" t="inlineStr">
        <is>
          <t>Variance (consistency check)</t>
        </is>
      </c>
      <c r="B10" s="9" t="n">
        <v>0</v>
      </c>
      <c r="C10" s="9" t="inlineStr">
        <is>
          <t>Audit 5: COGM reconstructed from COGS+inv; this is NOT an independent verification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28"/>
  <sheetViews>
    <sheetView workbookViewId="0">
      <selection activeCell="A1" sqref="A1"/>
    </sheetView>
  </sheetViews>
  <sheetFormatPr baseColWidth="8" defaultRowHeight="15"/>
  <cols>
    <col width="55" customWidth="1" min="1" max="1"/>
    <col width="55" customWidth="1" min="2" max="2"/>
    <col width="13" customWidth="1" min="3" max="3"/>
    <col width="55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8 — Absorption vs Variable Costing IS (FY2025)</t>
        </is>
      </c>
    </row>
    <row r="2">
      <c r="A2" s="5" t="inlineStr">
        <is>
          <t>Absorption OI ties Step 1 ($4,355M); variable OI = absorption - $102.6M fixed-MOH inventory deferral on +18,538-vehicle build.</t>
        </is>
      </c>
    </row>
    <row r="3"/>
    <row r="4">
      <c r="A4" s="8" t="inlineStr">
        <is>
          <t>line_item</t>
        </is>
      </c>
      <c r="B4" s="8" t="inlineStr">
        <is>
          <t>absorption_$M</t>
        </is>
      </c>
      <c r="C4" s="8" t="inlineStr">
        <is>
          <t>variable_$M</t>
        </is>
      </c>
      <c r="D4" s="8" t="inlineStr">
        <is>
          <t>note</t>
        </is>
      </c>
    </row>
    <row r="5">
      <c r="A5" s="9" t="inlineStr">
        <is>
          <t>Revenue</t>
        </is>
      </c>
      <c r="B5" s="9" t="n">
        <v>94827</v>
      </c>
      <c r="C5" s="9" t="n">
        <v>94827</v>
      </c>
      <c r="D5" s="9" t="inlineStr">
        <is>
          <t>Same</t>
        </is>
      </c>
    </row>
    <row r="6">
      <c r="A6" s="9" t="inlineStr">
        <is>
          <t>- COGS, absorption basis</t>
        </is>
      </c>
      <c r="B6" s="9" t="n">
        <v>-77733</v>
      </c>
      <c r="C6" s="9" t="inlineStr"/>
      <c r="D6" s="9" t="inlineStr">
        <is>
          <t>Variable product costs + fixed MOH</t>
        </is>
      </c>
    </row>
    <row r="7">
      <c r="A7" s="9" t="inlineStr">
        <is>
          <t>GROSS PROFIT</t>
        </is>
      </c>
      <c r="B7" s="9" t="n">
        <v>17094</v>
      </c>
      <c r="C7" s="9" t="inlineStr"/>
      <c r="D7" s="9" t="inlineStr">
        <is>
          <t>Absorption basis</t>
        </is>
      </c>
    </row>
    <row r="8">
      <c r="A8" s="9" t="inlineStr">
        <is>
          <t>- Variable product costs</t>
        </is>
      </c>
      <c r="B8" s="9" t="inlineStr"/>
      <c r="C8" s="9" t="n">
        <v>-66848</v>
      </c>
      <c r="D8" s="9" t="inlineStr">
        <is>
          <t>DM + DL + variable MOH</t>
        </is>
      </c>
    </row>
    <row r="9">
      <c r="A9" s="9" t="inlineStr">
        <is>
          <t>CONTRIBUTION MARGIN before fixed manufacturing</t>
        </is>
      </c>
      <c r="B9" s="9" t="inlineStr"/>
      <c r="C9" s="9" t="n">
        <v>27979</v>
      </c>
      <c r="D9" s="9" t="inlineStr">
        <is>
          <t>Variable-costing subtotal</t>
        </is>
      </c>
    </row>
    <row r="10">
      <c r="A10" s="9" t="inlineStr">
        <is>
          <t>- Fixed MOH incurred</t>
        </is>
      </c>
      <c r="B10" s="9" t="inlineStr"/>
      <c r="C10" s="9" t="n">
        <v>-10885</v>
      </c>
      <c r="D10" s="9" t="inlineStr">
        <is>
          <t>Expensed as period cost under variable costing</t>
        </is>
      </c>
    </row>
    <row r="11">
      <c r="A11" s="9" t="inlineStr">
        <is>
          <t>- SG&amp;A (fixed in base case)</t>
        </is>
      </c>
      <c r="B11" s="9" t="n">
        <v>-5834</v>
      </c>
      <c r="C11" s="9" t="n">
        <v>-5834</v>
      </c>
      <c r="D11" s="9" t="inlineStr">
        <is>
          <t>Variable SG&amp;A is sensitivity-only</t>
        </is>
      </c>
    </row>
    <row r="12">
      <c r="A12" s="9" t="inlineStr">
        <is>
          <t>- R&amp;D</t>
        </is>
      </c>
      <c r="B12" s="9" t="n">
        <v>-6411</v>
      </c>
      <c r="C12" s="9" t="n">
        <v>-6411</v>
      </c>
      <c r="D12" s="9" t="inlineStr">
        <is>
          <t>Same</t>
        </is>
      </c>
    </row>
    <row r="13">
      <c r="A13" s="9" t="inlineStr">
        <is>
          <t>- Restructuring</t>
        </is>
      </c>
      <c r="B13" s="9" t="n">
        <v>-494</v>
      </c>
      <c r="C13" s="9" t="n">
        <v>-494</v>
      </c>
      <c r="D13" s="9" t="inlineStr">
        <is>
          <t>Same</t>
        </is>
      </c>
    </row>
    <row r="14">
      <c r="A14" s="9" t="inlineStr">
        <is>
          <t>- Fixed-MOH inventory deferral adjustment</t>
        </is>
      </c>
      <c r="B14" s="9" t="inlineStr"/>
      <c r="C14" s="9" t="n">
        <v>-102.6</v>
      </c>
      <c r="D14" s="9" t="inlineStr">
        <is>
          <t>18,538 unit build x auto-pool fixed MOH per vehicle</t>
        </is>
      </c>
    </row>
    <row r="15">
      <c r="A15" s="9" t="inlineStr">
        <is>
          <t>OPERATING INCOME</t>
        </is>
      </c>
      <c r="B15" s="9" t="n">
        <v>4355</v>
      </c>
      <c r="C15" s="9" t="n">
        <v>4252.4</v>
      </c>
      <c r="D15" s="9" t="inlineStr">
        <is>
          <t>Absorption OI ties Step 1; difference equals deferral</t>
        </is>
      </c>
    </row>
    <row r="16"/>
    <row r="17"/>
    <row r="18">
      <c r="A18" s="7" t="inlineStr">
        <is>
          <t>Reconciliation:</t>
        </is>
      </c>
    </row>
    <row r="19">
      <c r="A19" t="inlineStr">
        <is>
          <t>absorption_oi</t>
        </is>
      </c>
      <c r="B19" t="inlineStr">
        <is>
          <t>4355.0</t>
        </is>
      </c>
    </row>
    <row r="20">
      <c r="A20" t="inlineStr">
        <is>
          <t>variable_oi</t>
        </is>
      </c>
      <c r="B20" t="inlineStr">
        <is>
          <t>4252.4</t>
        </is>
      </c>
    </row>
    <row r="21">
      <c r="A21" t="inlineStr">
        <is>
          <t>units_produced_k</t>
        </is>
      </c>
      <c r="B21" t="inlineStr">
        <is>
          <t>1654.667</t>
        </is>
      </c>
    </row>
    <row r="22">
      <c r="A22" t="inlineStr">
        <is>
          <t>units_delivered_k</t>
        </is>
      </c>
      <c r="B22" t="inlineStr">
        <is>
          <t>1636.129</t>
        </is>
      </c>
    </row>
    <row r="23">
      <c r="A23" t="inlineStr">
        <is>
          <t>differential_k</t>
        </is>
      </c>
      <c r="B23" t="inlineStr">
        <is>
          <t>18.538</t>
        </is>
      </c>
    </row>
    <row r="24">
      <c r="A24" t="inlineStr">
        <is>
          <t>fixed_moh_per_unit_$</t>
        </is>
      </c>
      <c r="B24" t="inlineStr">
        <is>
          <t>5535.86</t>
        </is>
      </c>
    </row>
    <row r="25">
      <c r="A25" t="inlineStr">
        <is>
          <t>inventory_deferral_$M</t>
        </is>
      </c>
      <c r="B25" t="inlineStr">
        <is>
          <t>102.6</t>
        </is>
      </c>
    </row>
    <row r="26">
      <c r="A26" t="inlineStr">
        <is>
          <t>variable_sga_base_case_$M</t>
        </is>
      </c>
      <c r="B26" t="inlineStr">
        <is>
          <t>0.0</t>
        </is>
      </c>
    </row>
    <row r="27">
      <c r="A27" t="inlineStr">
        <is>
          <t>difference</t>
        </is>
      </c>
      <c r="B27" t="inlineStr">
        <is>
          <t>102.6</t>
        </is>
      </c>
    </row>
    <row r="28">
      <c r="A28" t="inlineStr">
        <is>
          <t>note</t>
        </is>
      </c>
      <c r="B28" t="inlineStr">
        <is>
          <t>ACTUAL: (1,654.667k produced - 1,636.129k delivered) x $5535.86/veh auto-pool fixed MOH = $102.6M deferral; absorption OI ties Step 1, variable OI = absorption - deferral. SG&amp;A is fixed in the base case; variable SG&amp;A belongs in sensitivity only.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55" customWidth="1" min="1" max="1"/>
    <col width="15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9 — Contribution Format IS by Segment (FY2025) — PRIMARY OUTPUT</t>
        </is>
      </c>
    </row>
    <row r="2">
      <c r="A2" s="5" t="inlineStr">
        <is>
          <t>Consolidated column flows CM → GP → OpEx → OI ($4,355M = Step 1).</t>
        </is>
      </c>
    </row>
    <row r="3"/>
    <row r="4">
      <c r="A4" s="8" t="inlineStr">
        <is>
          <t>line_item</t>
        </is>
      </c>
      <c r="B4" s="8" t="inlineStr">
        <is>
          <t>automotive_$M</t>
        </is>
      </c>
      <c r="C4" s="8" t="inlineStr">
        <is>
          <t>energy_$M</t>
        </is>
      </c>
      <c r="D4" s="8" t="inlineStr">
        <is>
          <t>consol_$M</t>
        </is>
      </c>
    </row>
    <row r="5">
      <c r="A5" s="9" t="inlineStr">
        <is>
          <t>Net Revenue</t>
        </is>
      </c>
      <c r="B5" s="9" t="n">
        <v>82056</v>
      </c>
      <c r="C5" s="9" t="n">
        <v>12771</v>
      </c>
      <c r="D5" s="9" t="n">
        <v>94827</v>
      </c>
    </row>
    <row r="6">
      <c r="A6" s="9" t="inlineStr">
        <is>
          <t>- Variable Costs</t>
        </is>
      </c>
      <c r="B6" s="9" t="n">
        <v>-59604</v>
      </c>
      <c r="C6" s="9" t="n">
        <v>-7244</v>
      </c>
      <c r="D6" s="9" t="n">
        <v>-66848</v>
      </c>
    </row>
    <row r="7">
      <c r="A7" s="9" t="inlineStr">
        <is>
          <t>CONTRIBUTION MARGIN</t>
        </is>
      </c>
      <c r="B7" s="9" t="n">
        <v>22452</v>
      </c>
      <c r="C7" s="9" t="n">
        <v>5527</v>
      </c>
      <c r="D7" s="9" t="n">
        <v>27979</v>
      </c>
    </row>
    <row r="8">
      <c r="A8" s="9" t="inlineStr">
        <is>
          <t>CM Ratio %</t>
        </is>
      </c>
      <c r="B8" s="9" t="n">
        <v>27.4</v>
      </c>
      <c r="C8" s="9" t="n">
        <v>43.3</v>
      </c>
      <c r="D8" s="9" t="n">
        <v>29.5</v>
      </c>
    </row>
    <row r="9">
      <c r="A9" s="9" t="inlineStr">
        <is>
          <t>- Fixed Manufacturing Costs (in COGS)</t>
        </is>
      </c>
      <c r="B9" s="9" t="n">
        <v>-9160</v>
      </c>
      <c r="C9" s="9" t="n">
        <v>-1725</v>
      </c>
      <c r="D9" s="9" t="n">
        <v>-10885</v>
      </c>
    </row>
    <row r="10">
      <c r="A10" s="9" t="inlineStr">
        <is>
          <t>SEGMENT GROSS PROFIT</t>
        </is>
      </c>
      <c r="B10" s="9" t="n">
        <v>13292</v>
      </c>
      <c r="C10" s="9" t="n">
        <v>3802</v>
      </c>
      <c r="D10" s="9" t="n">
        <v>17094</v>
      </c>
    </row>
    <row r="11">
      <c r="A11" s="9" t="inlineStr">
        <is>
          <t>- Period OpEx (R&amp;D + SG&amp;A + Restr; consolidated only)</t>
        </is>
      </c>
      <c r="B11" s="9" t="inlineStr"/>
      <c r="C11" s="9" t="inlineStr"/>
      <c r="D11" s="9" t="n">
        <v>-12739</v>
      </c>
    </row>
    <row r="12">
      <c r="A12" s="9" t="inlineStr">
        <is>
          <t>OPERATING INCOME (ties Step 1)</t>
        </is>
      </c>
      <c r="B12" s="9" t="inlineStr"/>
      <c r="C12" s="9" t="inlineStr"/>
      <c r="D12" s="9" t="n">
        <v>4355</v>
      </c>
    </row>
    <row r="13"/>
    <row r="14"/>
    <row r="15">
      <c r="A15" s="7" t="inlineStr">
        <is>
          <t>Key metrics:</t>
        </is>
      </c>
    </row>
    <row r="16">
      <c r="A16" t="inlineStr">
        <is>
          <t>auto_cm_ratio</t>
        </is>
      </c>
      <c r="B16" t="n">
        <v>0.274</v>
      </c>
    </row>
    <row r="17">
      <c r="A17" t="inlineStr">
        <is>
          <t>energy_cm_ratio</t>
        </is>
      </c>
      <c r="B17" t="n">
        <v>0.433</v>
      </c>
    </row>
    <row r="18">
      <c r="A18" t="inlineStr">
        <is>
          <t>consol_wt_avg_cm</t>
        </is>
      </c>
      <c r="B18" t="n">
        <v>0.295</v>
      </c>
    </row>
    <row r="19">
      <c r="A19" t="inlineStr">
        <is>
          <t>consol_total_fixed_cost</t>
        </is>
      </c>
      <c r="B19" t="n">
        <v>23624</v>
      </c>
    </row>
    <row r="20">
      <c r="A20" t="inlineStr">
        <is>
          <t>consol_bep_revenue</t>
        </is>
      </c>
      <c r="B20" t="n">
        <v>80081</v>
      </c>
    </row>
    <row r="21">
      <c r="A21" t="inlineStr">
        <is>
          <t>auto_bep_revenue_FIXMFG_ONLY</t>
        </is>
      </c>
      <c r="B21" t="n">
        <v>33431</v>
      </c>
    </row>
    <row r="22">
      <c r="A22" t="inlineStr">
        <is>
          <t>energy_bep_revenue_FIXMFG_ONLY</t>
        </is>
      </c>
      <c r="B22" t="n">
        <v>3984</v>
      </c>
    </row>
    <row r="23">
      <c r="A23" t="inlineStr">
        <is>
          <t>consol_dol</t>
        </is>
      </c>
      <c r="B23" t="n">
        <v>6.42</v>
      </c>
    </row>
    <row r="24">
      <c r="A24" t="inlineStr">
        <is>
          <t>consol_mos_dollars</t>
        </is>
      </c>
      <c r="B24" t="n">
        <v>14746</v>
      </c>
    </row>
    <row r="25">
      <c r="A25" t="inlineStr">
        <is>
          <t>consol_mos_pct</t>
        </is>
      </c>
      <c r="B25" t="n">
        <v>15.55</v>
      </c>
    </row>
  </sheetData>
  <mergeCells count="2">
    <mergeCell ref="A1:J1"/>
    <mergeCell ref="A2:J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50" customWidth="1" min="1" max="1"/>
    <col width="23" customWidth="1" min="2" max="2"/>
    <col width="23" customWidth="1" min="3" max="3"/>
    <col width="23" customWidth="1" min="4" max="4"/>
    <col width="23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Session 2 — CVP Trend 2022-2025 (segment-pool method)</t>
        </is>
      </c>
    </row>
    <row r="2">
      <c r="A2" s="5" t="inlineStr">
        <is>
          <t>FY2025 pulls the exact Step 9 key metrics; FY2022-FY2024 use the same segment-pool method.</t>
        </is>
      </c>
    </row>
    <row r="3"/>
    <row r="4">
      <c r="A4" s="13" t="inlineStr">
        <is>
          <t>Metric</t>
        </is>
      </c>
      <c r="B4" s="13" t="inlineStr">
        <is>
          <t>FY2022</t>
        </is>
      </c>
      <c r="C4" s="13" t="inlineStr">
        <is>
          <t>FY2023</t>
        </is>
      </c>
      <c r="D4" s="13" t="inlineStr">
        <is>
          <t>FY2024</t>
        </is>
      </c>
      <c r="E4" s="13" t="inlineStr">
        <is>
          <t>FY2025</t>
        </is>
      </c>
    </row>
    <row r="5">
      <c r="A5" s="9" t="inlineStr">
        <is>
          <t>Net Revenue ($M)</t>
        </is>
      </c>
      <c r="B5" s="15">
        <f>'01_Source_Data'!F5</f>
        <v/>
      </c>
      <c r="C5" s="15">
        <f>'01_Source_Data'!G5</f>
        <v/>
      </c>
      <c r="D5" s="15">
        <f>'01_Source_Data'!H5</f>
        <v/>
      </c>
      <c r="E5" s="15">
        <f>'01_Source_Data'!I5</f>
        <v/>
      </c>
    </row>
    <row r="6">
      <c r="A6" s="9" t="inlineStr">
        <is>
          <t>Wt-Avg CM Ratio % (segment-pool method)</t>
        </is>
      </c>
      <c r="B6" s="12" t="n">
        <v>0.2800078564238541</v>
      </c>
      <c r="C6" s="12" t="n">
        <v>0.2499974166348052</v>
      </c>
      <c r="D6" s="12" t="n">
        <v>0.2810011260108506</v>
      </c>
      <c r="E6" s="12" t="n">
        <v>0.295</v>
      </c>
    </row>
    <row r="7">
      <c r="A7" s="9" t="inlineStr">
        <is>
          <t>Contribution Margin ($M) = CM% x Revenue</t>
        </is>
      </c>
      <c r="B7" s="15">
        <f>B6*B5</f>
        <v/>
      </c>
      <c r="C7" s="15">
        <f>C6*C5</f>
        <v/>
      </c>
      <c r="D7" s="15">
        <f>D6*D5</f>
        <v/>
      </c>
      <c r="E7" s="15" t="n">
        <v>27979</v>
      </c>
    </row>
    <row r="8">
      <c r="A8" s="9" t="inlineStr">
        <is>
          <t>Operating Income ($M)</t>
        </is>
      </c>
      <c r="B8" s="15">
        <f>'01_Source_Data'!F19</f>
        <v/>
      </c>
      <c r="C8" s="15">
        <f>'01_Source_Data'!G19</f>
        <v/>
      </c>
      <c r="D8" s="15">
        <f>'01_Source_Data'!H19</f>
        <v/>
      </c>
      <c r="E8" s="15">
        <f>'01_Source_Data'!I19</f>
        <v/>
      </c>
    </row>
    <row r="9">
      <c r="A9" s="9" t="inlineStr">
        <is>
          <t>Fixed Costs ($M) = CM - OI</t>
        </is>
      </c>
      <c r="B9" s="15">
        <f>B7-B8</f>
        <v/>
      </c>
      <c r="C9" s="15">
        <f>C7-C8</f>
        <v/>
      </c>
      <c r="D9" s="15">
        <f>D7-D8</f>
        <v/>
      </c>
      <c r="E9" s="15" t="n">
        <v>23624</v>
      </c>
    </row>
    <row r="10">
      <c r="A10" s="9" t="inlineStr">
        <is>
          <t>BEP Revenue ($M) = Fixed Costs / CM Ratio</t>
        </is>
      </c>
      <c r="B10" s="15">
        <f>B9/B6</f>
        <v/>
      </c>
      <c r="C10" s="15">
        <f>C9/C6</f>
        <v/>
      </c>
      <c r="D10" s="15">
        <f>D9/D6</f>
        <v/>
      </c>
      <c r="E10" s="15" t="n">
        <v>80081</v>
      </c>
    </row>
    <row r="11">
      <c r="A11" s="9" t="inlineStr">
        <is>
          <t>Margin of Safety ($M) = Revenue - BEP</t>
        </is>
      </c>
      <c r="B11" s="15">
        <f>B5-B10</f>
        <v/>
      </c>
      <c r="C11" s="15">
        <f>C5-C10</f>
        <v/>
      </c>
      <c r="D11" s="15">
        <f>D5-D10</f>
        <v/>
      </c>
      <c r="E11" s="15" t="n">
        <v>14746</v>
      </c>
    </row>
    <row r="12">
      <c r="A12" s="9" t="inlineStr">
        <is>
          <t>MoS % = MoS$ / Revenue</t>
        </is>
      </c>
      <c r="B12" s="16">
        <f>B11/B5</f>
        <v/>
      </c>
      <c r="C12" s="16">
        <f>C11/C5</f>
        <v/>
      </c>
      <c r="D12" s="16">
        <f>D11/D5</f>
        <v/>
      </c>
      <c r="E12" s="16" t="n">
        <v>0.1555</v>
      </c>
    </row>
    <row r="13">
      <c r="A13" s="9" t="inlineStr">
        <is>
          <t>DoL (x) = CM / OI</t>
        </is>
      </c>
      <c r="B13" s="25">
        <f>B7/B8</f>
        <v/>
      </c>
      <c r="C13" s="25">
        <f>C7/C8</f>
        <v/>
      </c>
      <c r="D13" s="25">
        <f>D7/D8</f>
        <v/>
      </c>
      <c r="E13" s="25" t="n">
        <v>6.42</v>
      </c>
    </row>
  </sheetData>
  <mergeCells count="2">
    <mergeCell ref="A1:J1"/>
    <mergeCell ref="A2:J2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55" customWidth="1" min="1" max="1"/>
    <col width="13" customWidth="1" min="2" max="2"/>
    <col width="55" customWidth="1" min="3" max="3"/>
    <col width="55" customWidth="1" min="4" max="4"/>
    <col width="90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Source Data Traceability</t>
        </is>
      </c>
    </row>
    <row r="2">
      <c r="A2" s="5" t="inlineStr">
        <is>
          <t>Primary sources and controlled methodology references used by the active model</t>
        </is>
      </c>
    </row>
    <row r="3"/>
    <row r="4">
      <c r="A4" s="8" t="inlineStr">
        <is>
          <t>source_id</t>
        </is>
      </c>
      <c r="B4" s="8" t="inlineStr">
        <is>
          <t>tier</t>
        </is>
      </c>
      <c r="C4" s="8" t="inlineStr">
        <is>
          <t>name</t>
        </is>
      </c>
      <c r="D4" s="8" t="inlineStr">
        <is>
          <t>what_was_used</t>
        </is>
      </c>
      <c r="E4" s="8" t="inlineStr">
        <is>
          <t>url</t>
        </is>
      </c>
    </row>
    <row r="5">
      <c r="A5" s="9" t="inlineStr">
        <is>
          <t>SRC-01</t>
        </is>
      </c>
      <c r="B5" s="9" t="inlineStr">
        <is>
          <t>SEC_DIRECT</t>
        </is>
      </c>
      <c r="C5" s="9" t="inlineStr">
        <is>
          <t>Tesla Form 10-K FY2025 (filed 29-Jan-2026)</t>
        </is>
      </c>
      <c r="D5" s="9" t="inlineStr">
        <is>
          <t>FY2025 IS, BS, CF, Note 16 (Segment), Inventory Note</t>
        </is>
      </c>
      <c r="E5" s="27" t="inlineStr">
        <is>
          <t>https://www.sec.gov/Archives/edgar/data/1318605/000162828026003952/tsla-20251231.htm</t>
        </is>
      </c>
    </row>
    <row r="6">
      <c r="A6" s="9" t="inlineStr">
        <is>
          <t>SRC-02</t>
        </is>
      </c>
      <c r="B6" s="9" t="inlineStr">
        <is>
          <t>SEC_DIRECT</t>
        </is>
      </c>
      <c r="C6" s="9" t="inlineStr">
        <is>
          <t>Tesla Form 10-K FY2024 (filed 30-Jan-2025)</t>
        </is>
      </c>
      <c r="D6" s="9" t="inlineStr">
        <is>
          <t>FY2024 IS, BS, CF + 2023 comparatives; segment + inventory notes</t>
        </is>
      </c>
      <c r="E6" s="27" t="inlineStr">
        <is>
          <t>https://www.sec.gov/Archives/edgar/data/1318605/000162828025003063/tsla-20241231.htm</t>
        </is>
      </c>
    </row>
    <row r="7">
      <c r="A7" s="9" t="inlineStr">
        <is>
          <t>SRC-03</t>
        </is>
      </c>
      <c r="B7" s="9" t="inlineStr">
        <is>
          <t>SEC_DIRECT</t>
        </is>
      </c>
      <c r="C7" s="9" t="inlineStr">
        <is>
          <t>Tesla Form 10-K FY2023 (filed Jan 2024)</t>
        </is>
      </c>
      <c r="D7" s="9" t="inlineStr">
        <is>
          <t>FY2023 IS, BS, CF + 2022 comparatives</t>
        </is>
      </c>
      <c r="E7" s="27" t="inlineStr">
        <is>
          <t>https://www.sec.gov/cgi-bin/browse-edgar?action=getcompany&amp;CIK=0001318605&amp;type=10-K</t>
        </is>
      </c>
    </row>
    <row r="8">
      <c r="A8" s="9" t="inlineStr">
        <is>
          <t>SRC-04</t>
        </is>
      </c>
      <c r="B8" s="9" t="inlineStr">
        <is>
          <t>SEC_DIRECT</t>
        </is>
      </c>
      <c r="C8" s="9" t="inlineStr">
        <is>
          <t>Tesla Form 10-K FY2022 (filed Jan 2023)</t>
        </is>
      </c>
      <c r="D8" s="9" t="inlineStr">
        <is>
          <t>FY2022 IS, BS, CF + 2021 comparatives</t>
        </is>
      </c>
      <c r="E8" s="27" t="inlineStr">
        <is>
          <t>https://www.sec.gov/cgi-bin/browse-edgar?action=getcompany&amp;CIK=0001318605&amp;type=10-K</t>
        </is>
      </c>
    </row>
    <row r="9">
      <c r="A9" s="9" t="inlineStr">
        <is>
          <t>SRC-05</t>
        </is>
      </c>
      <c r="B9" s="9" t="inlineStr">
        <is>
          <t>SEC_DIRECT</t>
        </is>
      </c>
      <c r="C9" s="9" t="inlineStr">
        <is>
          <t>Tesla Form 10-K FY2021 (filed Feb 2022)</t>
        </is>
      </c>
      <c r="D9" s="9" t="inlineStr">
        <is>
          <t>FY2021 IS, BS, CF + 2020 comparatives</t>
        </is>
      </c>
      <c r="E9" s="27" t="inlineStr">
        <is>
          <t>https://www.sec.gov/cgi-bin/browse-edgar?action=getcompany&amp;CIK=0001318605&amp;type=10-K</t>
        </is>
      </c>
    </row>
    <row r="10">
      <c r="A10" s="9" t="inlineStr">
        <is>
          <t>SRC-06</t>
        </is>
      </c>
      <c r="B10" s="9" t="inlineStr">
        <is>
          <t>SEC_DIRECT</t>
        </is>
      </c>
      <c r="C10" s="9" t="inlineStr">
        <is>
          <t>Tesla Form 10-K FY2018-FY2020 (back-set)</t>
        </is>
      </c>
      <c r="D10" s="9" t="inlineStr">
        <is>
          <t>Hypergrowth-era comparatives (used only in forecasting walk-forward)</t>
        </is>
      </c>
      <c r="E10" s="27" t="inlineStr">
        <is>
          <t>https://www.sec.gov/cgi-bin/browse-edgar?action=getcompany&amp;CIK=0001318605&amp;type=10-K</t>
        </is>
      </c>
    </row>
    <row r="11">
      <c r="A11" s="9" t="inlineStr">
        <is>
          <t>SRC-08</t>
        </is>
      </c>
      <c r="B11" s="9" t="inlineStr">
        <is>
          <t>TESLA_IR</t>
        </is>
      </c>
      <c r="C11" s="9" t="inlineStr">
        <is>
          <t>Tesla Q4-2025 Production &amp; Delivery release</t>
        </is>
      </c>
      <c r="D11" s="9" t="inlineStr">
        <is>
          <t>Vehicles produced (1,654,667), delivered (1,636,129), differential (18,538)</t>
        </is>
      </c>
      <c r="E11" s="27" t="inlineStr">
        <is>
          <t>https://ir.tesla.com/press-release/tesla-fourth-quarter-2025-production-deliveries-deployments</t>
        </is>
      </c>
    </row>
    <row r="12">
      <c r="A12" s="9" t="inlineStr">
        <is>
          <t>SRC-09</t>
        </is>
      </c>
      <c r="B12" s="9" t="inlineStr">
        <is>
          <t>TESLA_IR</t>
        </is>
      </c>
      <c r="C12" s="9" t="inlineStr">
        <is>
          <t>Tesla Q4-2024 Production &amp; Delivery release</t>
        </is>
      </c>
      <c r="D12" s="9" t="inlineStr">
        <is>
          <t>Vehicles produced (1,773,443), delivered (1,789,226)</t>
        </is>
      </c>
      <c r="E12" s="27" t="inlineStr">
        <is>
          <t>https://ir.tesla.com/press-release/tesla-fourth-quarter-2024-production-deliveries-deployments</t>
        </is>
      </c>
    </row>
    <row r="13">
      <c r="A13" s="9" t="inlineStr">
        <is>
          <t>SRC-10</t>
        </is>
      </c>
      <c r="B13" s="9" t="inlineStr">
        <is>
          <t>TESLA_IR</t>
        </is>
      </c>
      <c r="C13" s="9" t="inlineStr">
        <is>
          <t>Tesla Q4-2022 / Q4-2023 P&amp;D releases</t>
        </is>
      </c>
      <c r="D13" s="9" t="inlineStr">
        <is>
          <t>Pre-2024 produced/delivered for high-low analysis</t>
        </is>
      </c>
      <c r="E13" s="27" t="inlineStr">
        <is>
          <t>https://ir.tesla.com/press-releases</t>
        </is>
      </c>
    </row>
    <row r="14">
      <c r="A14" s="9" t="inlineStr">
        <is>
          <t>SRC-11</t>
        </is>
      </c>
      <c r="B14" s="9" t="inlineStr">
        <is>
          <t>TESLA_IR</t>
        </is>
      </c>
      <c r="C14" s="9" t="inlineStr">
        <is>
          <t>Tesla FY2025 Q4 Update letter (financial highlights)</t>
        </is>
      </c>
      <c r="D14" s="9" t="inlineStr">
        <is>
          <t>Internal cross-check on 10-K headline numbers</t>
        </is>
      </c>
      <c r="E14" s="27" t="inlineStr">
        <is>
          <t>https://ir.tesla.com</t>
        </is>
      </c>
    </row>
    <row r="15">
      <c r="A15" s="9" t="inlineStr">
        <is>
          <t>SRC-12</t>
        </is>
      </c>
      <c r="B15" s="9" t="inlineStr">
        <is>
          <t>TESLA_IR</t>
        </is>
      </c>
      <c r="C15" s="9" t="inlineStr">
        <is>
          <t>Tesla 8-K Annual Summary 2020-2024</t>
        </is>
      </c>
      <c r="D15" s="9" t="inlineStr">
        <is>
          <t>Restated multi-year P&amp;L comparatives</t>
        </is>
      </c>
      <c r="E15" s="27" t="inlineStr">
        <is>
          <t>https://www.sec.gov/cgi-bin/browse-edgar?action=getcompany&amp;CIK=0001318605&amp;type=8-K</t>
        </is>
      </c>
    </row>
    <row r="16">
      <c r="A16" s="9" t="inlineStr">
        <is>
          <t>SRC-13</t>
        </is>
      </c>
      <c r="B16" s="9" t="inlineStr">
        <is>
          <t>METHODOLOGY</t>
        </is>
      </c>
      <c r="C16" s="9" t="inlineStr">
        <is>
          <t>AASTMT/Marywood Session 1 Case Guide</t>
        </is>
      </c>
      <c r="D16" s="9" t="inlineStr">
        <is>
          <t>Nine-step OBF cost &amp; income framework specification</t>
        </is>
      </c>
      <c r="E16" s="9" t="inlineStr">
        <is>
          <t>Course materials, AY 2025-2026</t>
        </is>
      </c>
    </row>
    <row r="17">
      <c r="A17" s="9" t="inlineStr">
        <is>
          <t>SRC-14</t>
        </is>
      </c>
      <c r="B17" s="9" t="inlineStr">
        <is>
          <t>METHODOLOGY</t>
        </is>
      </c>
      <c r="C17" s="9" t="inlineStr">
        <is>
          <t>Project methodology - segment-cost-pool method</t>
        </is>
      </c>
      <c r="D17" s="9" t="inlineStr">
        <is>
          <t>Managerial variable cost rate (% of revenue) and fixed pool split reconciled to disclosed segment costs</t>
        </is>
      </c>
      <c r="E17" s="9" t="inlineStr">
        <is>
          <t>Internal handoff, AY 2025-2026</t>
        </is>
      </c>
    </row>
    <row r="18">
      <c r="A18" s="9" t="inlineStr">
        <is>
          <t>SRC-15</t>
        </is>
      </c>
      <c r="B18" s="9" t="inlineStr">
        <is>
          <t>METHODOLOGY</t>
        </is>
      </c>
      <c r="C18" s="9" t="inlineStr">
        <is>
          <t>Bayesian Model Averaging on walk-forward folds</t>
        </is>
      </c>
      <c r="D18" s="9" t="inlineStr">
        <is>
          <t>Standard rolling-origin BMA technique</t>
        </is>
      </c>
      <c r="E18" s="9" t="inlineStr">
        <is>
          <t>Standard forecasting methodology</t>
        </is>
      </c>
    </row>
    <row r="19">
      <c r="A19" s="9" t="inlineStr">
        <is>
          <t>SRC-16</t>
        </is>
      </c>
      <c r="B19" s="9" t="inlineStr">
        <is>
          <t>POLICY</t>
        </is>
      </c>
      <c r="C19" s="9" t="inlineStr">
        <is>
          <t>IRS OBBB clean vehicle credit FAQ (FS-2025-05)</t>
        </is>
      </c>
      <c r="D19" s="9" t="inlineStr">
        <is>
          <t>Section 30D new clean vehicle credit termination after September 30, 2025</t>
        </is>
      </c>
      <c r="E19" s="27" t="inlineStr">
        <is>
          <t>https://www.irs.gov/newsroom/faqs-for-modification-of-sections-25c-25d-25e-30c-30d-45l-45w-and-179d-under-public-law-119-21-139-stat-72-july-4-2025-commonly-known-as-the-one-big-beautiful-bill-obbb</t>
        </is>
      </c>
    </row>
    <row r="20">
      <c r="A20" s="9" t="inlineStr">
        <is>
          <t>SRC-17</t>
        </is>
      </c>
      <c r="B20" s="9" t="inlineStr">
        <is>
          <t>POLICY</t>
        </is>
      </c>
      <c r="C20" s="9" t="inlineStr">
        <is>
          <t>26 U.S.C. Section 45X Advanced Manufacturing Production Credit</t>
        </is>
      </c>
      <c r="D20" s="9" t="inlineStr">
        <is>
          <t>Baseline support that battery/manufacturing-credit channel remains separate from 30D consumer-credit repeal in 2026</t>
        </is>
      </c>
      <c r="E20" s="27" t="inlineStr">
        <is>
          <t>https://www.law.cornell.edu/uscode/text/26/45X</t>
        </is>
      </c>
    </row>
    <row r="21"/>
    <row r="22"/>
    <row r="23">
      <c r="A23" s="24" t="inlineStr">
        <is>
          <t>Workbook policy: graded numbers must come from SEC_DIRECT, TESLA_IR, METHODOLOGY, or POLICY rows only. Optional context rows are appendix-only and are not used in the active model.</t>
        </is>
      </c>
    </row>
  </sheetData>
  <mergeCells count="2">
    <mergeCell ref="A1:J1"/>
    <mergeCell ref="A2:J2"/>
  </mergeCells>
  <hyperlinks>
    <hyperlink xmlns:r="http://schemas.openxmlformats.org/officeDocument/2006/relationships" ref="E5" r:id="rId1"/>
    <hyperlink xmlns:r="http://schemas.openxmlformats.org/officeDocument/2006/relationships" ref="E6" r:id="rId2"/>
    <hyperlink xmlns:r="http://schemas.openxmlformats.org/officeDocument/2006/relationships" ref="E7" r:id="rId3"/>
    <hyperlink xmlns:r="http://schemas.openxmlformats.org/officeDocument/2006/relationships" ref="E8" r:id="rId4"/>
    <hyperlink xmlns:r="http://schemas.openxmlformats.org/officeDocument/2006/relationships" ref="E9" r:id="rId5"/>
    <hyperlink xmlns:r="http://schemas.openxmlformats.org/officeDocument/2006/relationships" ref="E10" r:id="rId6"/>
    <hyperlink xmlns:r="http://schemas.openxmlformats.org/officeDocument/2006/relationships" ref="E11" r:id="rId7"/>
    <hyperlink xmlns:r="http://schemas.openxmlformats.org/officeDocument/2006/relationships" ref="E12" r:id="rId8"/>
    <hyperlink xmlns:r="http://schemas.openxmlformats.org/officeDocument/2006/relationships" ref="E13" r:id="rId9"/>
    <hyperlink xmlns:r="http://schemas.openxmlformats.org/officeDocument/2006/relationships" ref="E14" r:id="rId10"/>
    <hyperlink xmlns:r="http://schemas.openxmlformats.org/officeDocument/2006/relationships" ref="E15" r:id="rId11"/>
    <hyperlink xmlns:r="http://schemas.openxmlformats.org/officeDocument/2006/relationships" ref="E19" r:id="rId12"/>
    <hyperlink xmlns:r="http://schemas.openxmlformats.org/officeDocument/2006/relationships" ref="E20" r:id="rId13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11" customWidth="1" min="3" max="3"/>
    <col width="11" customWidth="1" min="4" max="4"/>
    <col width="70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Model Corrections Summary - FY2025 Data Fix</t>
        </is>
      </c>
    </row>
    <row r="2">
      <c r="A2" s="5" t="inlineStr">
        <is>
          <t>Prior FY2025 profit figures were back-derived. Now corrected to SEC 10-K.</t>
        </is>
      </c>
    </row>
    <row r="3"/>
    <row r="4">
      <c r="A4" s="8" t="inlineStr">
        <is>
          <t>field</t>
        </is>
      </c>
      <c r="B4" s="8" t="inlineStr">
        <is>
          <t>prior</t>
        </is>
      </c>
      <c r="C4" s="8" t="inlineStr">
        <is>
          <t>corrected</t>
        </is>
      </c>
      <c r="D4" s="8" t="inlineStr">
        <is>
          <t>delta</t>
        </is>
      </c>
      <c r="E4" s="8" t="inlineStr">
        <is>
          <t>source</t>
        </is>
      </c>
    </row>
    <row r="5">
      <c r="A5" s="9" t="inlineStr">
        <is>
          <t>Gross Profit</t>
        </is>
      </c>
      <c r="B5" s="9" t="n">
        <v>14680</v>
      </c>
      <c r="C5" s="9" t="n">
        <v>17094</v>
      </c>
      <c r="D5" s="9" t="n">
        <v>2414</v>
      </c>
      <c r="E5" s="9" t="inlineStr">
        <is>
          <t>SEC 10-K - prior was back-derived from assumed 15.5% margin</t>
        </is>
      </c>
    </row>
    <row r="6">
      <c r="A6" s="9" t="inlineStr">
        <is>
          <t>Cost of Revenues</t>
        </is>
      </c>
      <c r="B6" s="9" t="n">
        <v>80147</v>
      </c>
      <c r="C6" s="9" t="n">
        <v>77733</v>
      </c>
      <c r="D6" s="9" t="n">
        <v>-2414</v>
      </c>
      <c r="E6" s="9" t="inlineStr">
        <is>
          <t>SEC 10-K - prior was reverse-engineered to satisfy identity</t>
        </is>
      </c>
    </row>
    <row r="7">
      <c r="A7" s="9" t="inlineStr">
        <is>
          <t>Operating Income</t>
        </is>
      </c>
      <c r="B7" s="9" t="n">
        <v>1936</v>
      </c>
      <c r="C7" s="9" t="n">
        <v>4355</v>
      </c>
      <c r="D7" s="9" t="n">
        <v>2419</v>
      </c>
      <c r="E7" s="9" t="inlineStr">
        <is>
          <t>SEC 10-K - actual Tesla 2025 OI was $4.355B</t>
        </is>
      </c>
    </row>
    <row r="8">
      <c r="A8" s="9" t="inlineStr">
        <is>
          <t>Gross Margin %</t>
        </is>
      </c>
      <c r="B8" s="9" t="inlineStr">
        <is>
          <t>15.5%</t>
        </is>
      </c>
      <c r="C8" s="9" t="inlineStr">
        <is>
          <t>18.0%</t>
        </is>
      </c>
      <c r="D8" s="9" t="inlineStr">
        <is>
          <t>+2.5pp</t>
        </is>
      </c>
      <c r="E8" s="9" t="inlineStr">
        <is>
          <t>Derived from SEC 10-K revenue and cost of revenues</t>
        </is>
      </c>
    </row>
    <row r="9">
      <c r="A9" s="9" t="inlineStr">
        <is>
          <t>R&amp;D</t>
        </is>
      </c>
      <c r="B9" s="9" t="n">
        <v>6410</v>
      </c>
      <c r="C9" s="9" t="n">
        <v>6411</v>
      </c>
      <c r="D9" s="9" t="n">
        <v>1</v>
      </c>
      <c r="E9" s="9" t="inlineStr">
        <is>
          <t>SEC 10-K rounding correction</t>
        </is>
      </c>
    </row>
    <row r="10">
      <c r="A10" s="9" t="inlineStr">
        <is>
          <t>Restructuring</t>
        </is>
      </c>
      <c r="B10" s="9" t="n">
        <v>500</v>
      </c>
      <c r="C10" s="9" t="n">
        <v>494</v>
      </c>
      <c r="D10" s="9" t="n">
        <v>-6</v>
      </c>
      <c r="E10" s="9" t="inlineStr">
        <is>
          <t>SEC 10-K</t>
        </is>
      </c>
    </row>
    <row r="11">
      <c r="A11" s="9" t="inlineStr">
        <is>
          <t>2024 Regulatory Credits</t>
        </is>
      </c>
      <c r="B11" s="9" t="n">
        <v>2628</v>
      </c>
      <c r="C11" s="9" t="n">
        <v>2763</v>
      </c>
      <c r="D11" s="9" t="n">
        <v>135</v>
      </c>
      <c r="E11" s="9" t="inlineStr">
        <is>
          <t>SEC 10-K Note 1 component correction</t>
        </is>
      </c>
    </row>
    <row r="12">
      <c r="A12" s="9" t="inlineStr">
        <is>
          <t>2024 Auto Leasing</t>
        </is>
      </c>
      <c r="B12" s="9" t="n">
        <v>1963</v>
      </c>
      <c r="C12" s="9" t="n">
        <v>1827</v>
      </c>
      <c r="D12" s="9" t="n">
        <v>-136</v>
      </c>
      <c r="E12" s="9" t="inlineStr">
        <is>
          <t>SEC 10-K Note 1 component correction</t>
        </is>
      </c>
    </row>
    <row r="13">
      <c r="A13" s="9" t="inlineStr">
        <is>
          <t>2024 Operating Income</t>
        </is>
      </c>
      <c r="B13" s="9" t="n">
        <v>7083</v>
      </c>
      <c r="C13" s="9" t="n">
        <v>7076</v>
      </c>
      <c r="D13" s="9" t="n">
        <v>-7</v>
      </c>
      <c r="E13" s="9" t="inlineStr">
        <is>
          <t>SEC 10-K rounding correction</t>
        </is>
      </c>
    </row>
    <row r="14"/>
    <row r="15"/>
    <row r="16">
      <c r="A16" s="24" t="inlineStr">
        <is>
          <t>Impact: prior structural-break and winner-selection claims are superseded by corrected FY2025 actuals.</t>
        </is>
      </c>
    </row>
    <row r="17">
      <c r="A17" s="24" t="inlineStr">
        <is>
          <t>Current forecast central is bottom-up v2 base OI $3.038B for FY2026 and $3.440B for FY2027; BMA and segment-aware scenarios are cross-checks.</t>
        </is>
      </c>
    </row>
    <row r="18">
      <c r="A18" s="24" t="inlineStr">
        <is>
          <t>All active deliverables now use the corrected source register and static-safe values workbook.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12" customWidth="1" min="3" max="3"/>
    <col width="19" customWidth="1" min="4" max="4"/>
    <col width="17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Walk-Forward Backtest - Honest Validation</t>
        </is>
      </c>
    </row>
    <row r="2">
      <c r="A2" s="5" t="inlineStr">
        <is>
          <t>Rolling-origin folds replace single-test-point selection</t>
        </is>
      </c>
    </row>
    <row r="3"/>
    <row r="4">
      <c r="A4" s="8" t="inlineStr">
        <is>
          <t>method</t>
        </is>
      </c>
      <c r="B4" s="8" t="inlineStr">
        <is>
          <t>mean</t>
        </is>
      </c>
      <c r="C4" s="8" t="inlineStr">
        <is>
          <t>median</t>
        </is>
      </c>
      <c r="D4" s="8" t="inlineStr">
        <is>
          <t>std</t>
        </is>
      </c>
    </row>
    <row r="5">
      <c r="A5" s="9" t="inlineStr">
        <is>
          <t>02_Drift</t>
        </is>
      </c>
      <c r="B5" s="9" t="n">
        <v>18.66</v>
      </c>
      <c r="C5" s="9" t="n">
        <v>12.88</v>
      </c>
      <c r="D5" s="9" t="n">
        <v>28.02</v>
      </c>
    </row>
    <row r="6">
      <c r="A6" s="9" t="inlineStr">
        <is>
          <t>01_Naive</t>
        </is>
      </c>
      <c r="B6" s="9" t="n">
        <v>24.8</v>
      </c>
      <c r="C6" s="9" t="n">
        <v>23.34</v>
      </c>
      <c r="D6" s="9" t="n">
        <v>17.18</v>
      </c>
    </row>
    <row r="7">
      <c r="A7" s="9" t="inlineStr">
        <is>
          <t>06_Damped_Trend</t>
        </is>
      </c>
      <c r="B7" s="9" t="n">
        <v>28.69</v>
      </c>
      <c r="C7" s="9" t="n">
        <v>19.38</v>
      </c>
      <c r="D7" s="9" t="n">
        <v>34.09</v>
      </c>
    </row>
    <row r="8">
      <c r="A8" s="9" t="inlineStr">
        <is>
          <t>05_Holt_Trend</t>
        </is>
      </c>
      <c r="B8" s="9" t="n">
        <v>31.73</v>
      </c>
      <c r="C8" s="9" t="n">
        <v>15.8</v>
      </c>
      <c r="D8" s="9" t="n">
        <v>40.41</v>
      </c>
    </row>
    <row r="9">
      <c r="A9" s="9" t="inlineStr">
        <is>
          <t>04_OLS_Trend</t>
        </is>
      </c>
      <c r="B9" s="9" t="n">
        <v>33.65</v>
      </c>
      <c r="C9" s="9" t="n">
        <v>19.66</v>
      </c>
      <c r="D9" s="9" t="n">
        <v>40.41</v>
      </c>
    </row>
    <row r="10">
      <c r="A10" s="9" t="inlineStr">
        <is>
          <t>03_CAGR</t>
        </is>
      </c>
      <c r="B10" s="9" t="n">
        <v>49.87</v>
      </c>
      <c r="C10" s="9" t="n">
        <v>34.6</v>
      </c>
      <c r="D10" s="9" t="n">
        <v>62.76</v>
      </c>
    </row>
    <row r="11"/>
    <row r="12"/>
    <row r="13">
      <c r="A13" s="7" t="inlineStr">
        <is>
          <t>Skill vs naive baseline (positive = beats naive):</t>
        </is>
      </c>
    </row>
    <row r="14">
      <c r="A14" s="8" t="inlineStr">
        <is>
          <t>method</t>
        </is>
      </c>
      <c r="B14" s="8" t="inlineStr">
        <is>
          <t>avg_mape</t>
        </is>
      </c>
      <c r="C14" s="8" t="inlineStr">
        <is>
          <t>naive_mape</t>
        </is>
      </c>
      <c r="D14" s="8" t="inlineStr">
        <is>
          <t>skill_vs_naive_pp</t>
        </is>
      </c>
      <c r="E14" s="8" t="inlineStr">
        <is>
          <t>beats_naive_pct</t>
        </is>
      </c>
    </row>
    <row r="15">
      <c r="A15" s="9" t="inlineStr">
        <is>
          <t>02_Drift</t>
        </is>
      </c>
      <c r="B15" s="9" t="n">
        <v>18.66</v>
      </c>
      <c r="C15" s="9" t="n">
        <v>24.8</v>
      </c>
      <c r="D15" s="9" t="n">
        <v>6.14</v>
      </c>
      <c r="E15" s="9" t="n">
        <v>66.7</v>
      </c>
    </row>
    <row r="16">
      <c r="A16" s="9" t="inlineStr">
        <is>
          <t>06_Damped_Trend</t>
        </is>
      </c>
      <c r="B16" s="9" t="n">
        <v>28.69</v>
      </c>
      <c r="C16" s="9" t="n">
        <v>24.8</v>
      </c>
      <c r="D16" s="9" t="n">
        <v>-3.89</v>
      </c>
      <c r="E16" s="9" t="n">
        <v>58.3</v>
      </c>
    </row>
    <row r="17">
      <c r="A17" s="9" t="inlineStr">
        <is>
          <t>05_Holt_Trend</t>
        </is>
      </c>
      <c r="B17" s="9" t="n">
        <v>31.73</v>
      </c>
      <c r="C17" s="9" t="n">
        <v>24.8</v>
      </c>
      <c r="D17" s="9" t="n">
        <v>-6.94</v>
      </c>
      <c r="E17" s="9" t="n">
        <v>58.3</v>
      </c>
    </row>
    <row r="18">
      <c r="A18" s="9" t="inlineStr">
        <is>
          <t>04_OLS_Trend</t>
        </is>
      </c>
      <c r="B18" s="9" t="n">
        <v>33.65</v>
      </c>
      <c r="C18" s="9" t="n">
        <v>24.8</v>
      </c>
      <c r="D18" s="9" t="n">
        <v>-8.859999999999999</v>
      </c>
      <c r="E18" s="9" t="n">
        <v>58.3</v>
      </c>
    </row>
    <row r="19">
      <c r="A19" s="9" t="inlineStr">
        <is>
          <t>03_CAGR</t>
        </is>
      </c>
      <c r="B19" s="9" t="n">
        <v>49.87</v>
      </c>
      <c r="C19" s="9" t="n">
        <v>24.8</v>
      </c>
      <c r="D19" s="9" t="n">
        <v>-25.07</v>
      </c>
      <c r="E19" s="9" t="n">
        <v>37.5</v>
      </c>
    </row>
    <row r="20"/>
    <row r="21"/>
    <row r="22">
      <c r="A22" s="26" t="inlineStr">
        <is>
          <t>Methodology note: only methods that survive walk-forward validation are eligible for the active forecast.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18" customWidth="1" min="3" max="3"/>
    <col width="21" customWidth="1" min="4" max="4"/>
    <col width="17" customWidth="1" min="5" max="5"/>
    <col width="11" customWidth="1" min="6" max="6"/>
    <col width="11" customWidth="1" min="7" max="7"/>
    <col width="13" customWidth="1" min="8" max="8"/>
    <col width="15" customWidth="1" min="9" max="9"/>
    <col width="14" customWidth="1" min="10" max="10"/>
    <col width="55" customWidth="1" min="11" max="11"/>
    <col width="55" customWidth="1" min="12" max="12"/>
  </cols>
  <sheetData>
    <row r="1">
      <c r="A1" s="4" t="inlineStr">
        <is>
          <t>Bottom-Up FY2026-FY2027 Forecast - Official Horizon</t>
        </is>
      </c>
    </row>
    <row r="2">
      <c r="A2" s="5" t="inlineStr">
        <is>
          <t>Segments to gross profit to operating income; identities reconcile</t>
        </is>
      </c>
    </row>
    <row r="3"/>
    <row r="4">
      <c r="A4" s="8" t="inlineStr">
        <is>
          <t>year</t>
        </is>
      </c>
      <c r="B4" s="8" t="inlineStr">
        <is>
          <t>scenario</t>
        </is>
      </c>
      <c r="C4" s="8" t="inlineStr">
        <is>
          <t>total_revenue_$M</t>
        </is>
      </c>
      <c r="D4" s="8" t="inlineStr">
        <is>
          <t>gross_margin_target</t>
        </is>
      </c>
      <c r="E4" s="8" t="inlineStr">
        <is>
          <t>gross_profit_$M</t>
        </is>
      </c>
      <c r="F4" s="8" t="inlineStr">
        <is>
          <t>rd_$M</t>
        </is>
      </c>
      <c r="G4" s="8" t="inlineStr">
        <is>
          <t>sga_$M</t>
        </is>
      </c>
      <c r="H4" s="8" t="inlineStr">
        <is>
          <t>restruct_$M</t>
        </is>
      </c>
      <c r="I4" s="8" t="inlineStr">
        <is>
          <t>total_opex_$M</t>
        </is>
      </c>
      <c r="J4" s="8" t="inlineStr">
        <is>
          <t>op_income_$M</t>
        </is>
      </c>
      <c r="K4" s="8" t="inlineStr">
        <is>
          <t>forecast_method</t>
        </is>
      </c>
      <c r="L4" s="8" t="inlineStr">
        <is>
          <t>rationale</t>
        </is>
      </c>
    </row>
    <row r="5">
      <c r="A5" s="9" t="n">
        <v>2026</v>
      </c>
      <c r="B5" s="9" t="inlineStr">
        <is>
          <t>downside</t>
        </is>
      </c>
      <c r="C5" s="9" t="n">
        <v>87486.7</v>
      </c>
      <c r="D5" s="9" t="n">
        <v>0.16</v>
      </c>
      <c r="E5" s="9" t="n">
        <v>13997.9</v>
      </c>
      <c r="F5" s="9" t="n">
        <v>7052.1</v>
      </c>
      <c r="G5" s="9" t="n">
        <v>5950.7</v>
      </c>
      <c r="H5" s="9" t="n">
        <v>247</v>
      </c>
      <c r="I5" s="9" t="n">
        <v>13249.8</v>
      </c>
      <c r="J5" s="9" t="n">
        <v>748.1</v>
      </c>
      <c r="K5" s="9" t="inlineStr">
        <is>
          <t>bottom-up v2 gross-margin-target accounting articulation</t>
        </is>
      </c>
      <c r="L5" s="9" t="inlineStr">
        <is>
          <t>Direct FY2026 output from projection_bottomup_v2.py</t>
        </is>
      </c>
    </row>
    <row r="6">
      <c r="A6" s="9" t="n">
        <v>2026</v>
      </c>
      <c r="B6" s="9" t="inlineStr">
        <is>
          <t>base</t>
        </is>
      </c>
      <c r="C6" s="9" t="n">
        <v>95023</v>
      </c>
      <c r="D6" s="9" t="n">
        <v>0.18</v>
      </c>
      <c r="E6" s="9" t="n">
        <v>17104.1</v>
      </c>
      <c r="F6" s="9" t="n">
        <v>7693.2</v>
      </c>
      <c r="G6" s="9" t="n">
        <v>6125.7</v>
      </c>
      <c r="H6" s="9" t="n">
        <v>247</v>
      </c>
      <c r="I6" s="9" t="n">
        <v>14065.9</v>
      </c>
      <c r="J6" s="9" t="n">
        <v>3038.2</v>
      </c>
      <c r="K6" s="9" t="inlineStr">
        <is>
          <t>bottom-up v2 gross-margin-target accounting articulation</t>
        </is>
      </c>
      <c r="L6" s="9" t="inlineStr">
        <is>
          <t>Direct FY2026 output from projection_bottomup_v2.py</t>
        </is>
      </c>
    </row>
    <row r="7">
      <c r="A7" s="9" t="n">
        <v>2026</v>
      </c>
      <c r="B7" s="9" t="inlineStr">
        <is>
          <t>upside</t>
        </is>
      </c>
      <c r="C7" s="9" t="n">
        <v>103485.2</v>
      </c>
      <c r="D7" s="9" t="n">
        <v>0.19</v>
      </c>
      <c r="E7" s="9" t="n">
        <v>19662.2</v>
      </c>
      <c r="F7" s="9" t="n">
        <v>8013.8</v>
      </c>
      <c r="G7" s="9" t="n">
        <v>6300.7</v>
      </c>
      <c r="H7" s="9" t="n">
        <v>247</v>
      </c>
      <c r="I7" s="9" t="n">
        <v>14561.5</v>
      </c>
      <c r="J7" s="9" t="n">
        <v>5100.7</v>
      </c>
      <c r="K7" s="9" t="inlineStr">
        <is>
          <t>bottom-up v2 gross-margin-target accounting articulation</t>
        </is>
      </c>
      <c r="L7" s="9" t="inlineStr">
        <is>
          <t>Direct FY2026 output from projection_bottomup_v2.py</t>
        </is>
      </c>
    </row>
    <row r="8">
      <c r="A8" s="9" t="n">
        <v>2027</v>
      </c>
      <c r="B8" s="9" t="inlineStr">
        <is>
          <t>downside</t>
        </is>
      </c>
      <c r="C8" s="9" t="n">
        <v>88361.5</v>
      </c>
      <c r="D8" s="9" t="n">
        <v>0.16</v>
      </c>
      <c r="E8" s="9" t="n">
        <v>14137.8</v>
      </c>
      <c r="F8" s="9" t="n">
        <v>7616.3</v>
      </c>
      <c r="G8" s="9" t="n">
        <v>6188.7</v>
      </c>
      <c r="H8" s="9" t="n">
        <v>200</v>
      </c>
      <c r="I8" s="9" t="n">
        <v>14005</v>
      </c>
      <c r="J8" s="9" t="n">
        <v>132.8</v>
      </c>
      <c r="K8" s="9" t="inlineStr">
        <is>
          <t>FY2027 extension of bottom-up v2 gross-margin-target accounting articulation</t>
        </is>
      </c>
      <c r="L8" s="9" t="inlineStr">
        <is>
          <t>Low recovery case: muted Auto demand and fixed-cost drag persist.</t>
        </is>
      </c>
    </row>
    <row r="9">
      <c r="A9" s="9" t="n">
        <v>2027</v>
      </c>
      <c r="B9" s="9" t="inlineStr">
        <is>
          <t>base</t>
        </is>
      </c>
      <c r="C9" s="9" t="n">
        <v>99774.2</v>
      </c>
      <c r="D9" s="9" t="n">
        <v>0.185</v>
      </c>
      <c r="E9" s="9" t="n">
        <v>18458.2</v>
      </c>
      <c r="F9" s="9" t="n">
        <v>8462.5</v>
      </c>
      <c r="G9" s="9" t="n">
        <v>6432</v>
      </c>
      <c r="H9" s="9" t="n">
        <v>124</v>
      </c>
      <c r="I9" s="9" t="n">
        <v>15018.5</v>
      </c>
      <c r="J9" s="9" t="n">
        <v>3439.7</v>
      </c>
      <c r="K9" s="9" t="inlineStr">
        <is>
          <t>FY2027 extension of bottom-up v2 gross-margin-target accounting articulation</t>
        </is>
      </c>
      <c r="L9" s="9" t="inlineStr">
        <is>
          <t>Base case: modest revenue recovery, slight GM improvement, R&amp;D investment remains elevated.</t>
        </is>
      </c>
    </row>
    <row r="10">
      <c r="A10" s="9" t="n">
        <v>2027</v>
      </c>
      <c r="B10" s="9" t="inlineStr">
        <is>
          <t>upside</t>
        </is>
      </c>
      <c r="C10" s="9" t="n">
        <v>110729.2</v>
      </c>
      <c r="D10" s="9" t="n">
        <v>0.195</v>
      </c>
      <c r="E10" s="9" t="n">
        <v>21592.2</v>
      </c>
      <c r="F10" s="9" t="n">
        <v>9215.9</v>
      </c>
      <c r="G10" s="9" t="n">
        <v>6678.7</v>
      </c>
      <c r="H10" s="9" t="n">
        <v>100</v>
      </c>
      <c r="I10" s="9" t="n">
        <v>15994.6</v>
      </c>
      <c r="J10" s="9" t="n">
        <v>5597.6</v>
      </c>
      <c r="K10" s="9" t="inlineStr">
        <is>
          <t>FY2027 extension of bottom-up v2 gross-margin-target accounting articulation</t>
        </is>
      </c>
      <c r="L10" s="9" t="inlineStr">
        <is>
          <t>Upside case: stronger Energy/Auto mix and operating leverage, partly reinvested in R&amp;D.</t>
        </is>
      </c>
    </row>
    <row r="11"/>
    <row r="12"/>
    <row r="13">
      <c r="A13" s="6" t="inlineStr">
        <is>
          <t>OFFICIAL CENTRAL: FY2026 base OI = $3,038M ($95.0B revenue); FY2027 base OI = $3,440M ($99.8B revenue).</t>
        </is>
      </c>
    </row>
    <row r="14">
      <c r="A14" s="24" t="inlineStr">
        <is>
          <t>Articulation checks: revenue less segments, gross profit less revenue/cost, and operating income less gross profit/OpEx all reconcile to zero.</t>
        </is>
      </c>
    </row>
    <row r="15">
      <c r="A15" s="24" t="inlineStr">
        <is>
          <t>FY2027 is an explicit second-year extension, not a pure statistical extrapolation; contribution margin remains diagnostic.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55" customWidth="1" min="1" max="1"/>
    <col width="26" customWidth="1" min="2" max="2"/>
    <col width="19" customWidth="1" min="3" max="3"/>
    <col width="24" customWidth="1" min="4" max="4"/>
    <col width="17" customWidth="1" min="5" max="5"/>
    <col width="24" customWidth="1" min="6" max="6"/>
    <col width="19" customWidth="1" min="7" max="7"/>
    <col width="19" customWidth="1" min="8" max="8"/>
    <col width="31" customWidth="1" min="9" max="9"/>
    <col width="26" customWidth="1" min="10" max="10"/>
    <col width="22" customWidth="1" min="11" max="11"/>
    <col width="78" customWidth="1" min="12" max="12"/>
  </cols>
  <sheetData>
    <row r="1">
      <c r="A1" s="4" t="inlineStr">
        <is>
          <t>Contribution-Driven 2026 Cross-Check</t>
        </is>
      </c>
    </row>
    <row r="2">
      <c r="A2" s="5" t="inlineStr">
        <is>
          <t>Diagnostic only: official forecast remains gross-margin-target accounting articulation.</t>
        </is>
      </c>
    </row>
    <row r="3"/>
    <row r="4">
      <c r="A4" s="8" t="inlineStr">
        <is>
          <t>scenario</t>
        </is>
      </c>
      <c r="B4" s="8" t="inlineStr">
        <is>
          <t>auto_services_revenue_$M</t>
        </is>
      </c>
      <c r="C4" s="8" t="inlineStr">
        <is>
          <t>energy_revenue_$M</t>
        </is>
      </c>
      <c r="D4" s="8" t="inlineStr">
        <is>
          <t>auto_services_cm_ratio</t>
        </is>
      </c>
      <c r="E4" s="8" t="inlineStr">
        <is>
          <t>energy_cm_ratio</t>
        </is>
      </c>
      <c r="F4" s="8" t="inlineStr">
        <is>
          <t>contribution_margin_$M</t>
        </is>
      </c>
      <c r="G4" s="8" t="inlineStr">
        <is>
          <t>fixed_mfg_pool_$M</t>
        </is>
      </c>
      <c r="H4" s="8" t="inlineStr">
        <is>
          <t>projected_opex_$M</t>
        </is>
      </c>
      <c r="I4" s="8" t="inlineStr">
        <is>
          <t>contribution_crosscheck_oi_$M</t>
        </is>
      </c>
      <c r="J4" s="8" t="inlineStr">
        <is>
          <t>official_gm_target_oi_$M</t>
        </is>
      </c>
      <c r="K4" s="8" t="inlineStr">
        <is>
          <t>delta_vs_official_$M</t>
        </is>
      </c>
      <c r="L4" s="8" t="inlineStr">
        <is>
          <t>role</t>
        </is>
      </c>
    </row>
    <row r="5">
      <c r="A5" s="9" t="inlineStr">
        <is>
          <t>downside</t>
        </is>
      </c>
      <c r="B5" s="9" t="n">
        <v>70823.10000000001</v>
      </c>
      <c r="C5" s="9" t="n">
        <v>16663.5</v>
      </c>
      <c r="D5" s="9" t="n">
        <v>0.274</v>
      </c>
      <c r="E5" s="9" t="n">
        <v>0.433</v>
      </c>
      <c r="F5" s="9" t="n">
        <v>26620.8</v>
      </c>
      <c r="G5" s="9" t="n">
        <v>10885</v>
      </c>
      <c r="H5" s="9" t="n">
        <v>13249.8</v>
      </c>
      <c r="I5" s="9" t="n">
        <v>2486</v>
      </c>
      <c r="J5" s="9" t="n">
        <v>748.1</v>
      </c>
      <c r="K5" s="9" t="n">
        <v>1737.9</v>
      </c>
      <c r="L5" s="9" t="inlineStr">
        <is>
          <t>Diagnostic only; official forecast remains gross-margin-target accounting articulation.</t>
        </is>
      </c>
    </row>
    <row r="6">
      <c r="A6" s="9" t="inlineStr">
        <is>
          <t>base</t>
        </is>
      </c>
      <c r="B6" s="9" t="n">
        <v>76508</v>
      </c>
      <c r="C6" s="9" t="n">
        <v>18515</v>
      </c>
      <c r="D6" s="9" t="n">
        <v>0.274</v>
      </c>
      <c r="E6" s="9" t="n">
        <v>0.433</v>
      </c>
      <c r="F6" s="9" t="n">
        <v>28980.2</v>
      </c>
      <c r="G6" s="9" t="n">
        <v>10885</v>
      </c>
      <c r="H6" s="9" t="n">
        <v>14065.9</v>
      </c>
      <c r="I6" s="9" t="n">
        <v>4029.3</v>
      </c>
      <c r="J6" s="9" t="n">
        <v>3038.2</v>
      </c>
      <c r="K6" s="9" t="n">
        <v>991.1</v>
      </c>
      <c r="L6" s="9" t="inlineStr">
        <is>
          <t>Diagnostic only; official forecast remains gross-margin-target accounting articulation.</t>
        </is>
      </c>
    </row>
    <row r="7">
      <c r="A7" s="9" t="inlineStr">
        <is>
          <t>upside</t>
        </is>
      </c>
      <c r="B7" s="9" t="n">
        <v>82192.89999999999</v>
      </c>
      <c r="C7" s="9" t="n">
        <v>21292.3</v>
      </c>
      <c r="D7" s="9" t="n">
        <v>0.274</v>
      </c>
      <c r="E7" s="9" t="n">
        <v>0.433</v>
      </c>
      <c r="F7" s="9" t="n">
        <v>31740.4</v>
      </c>
      <c r="G7" s="9" t="n">
        <v>10885</v>
      </c>
      <c r="H7" s="9" t="n">
        <v>14561.5</v>
      </c>
      <c r="I7" s="9" t="n">
        <v>6293.9</v>
      </c>
      <c r="J7" s="9" t="n">
        <v>5100.7</v>
      </c>
      <c r="K7" s="9" t="n">
        <v>1193.2</v>
      </c>
      <c r="L7" s="9" t="inlineStr">
        <is>
          <t>Diagnostic only; official forecast remains gross-margin-target accounting articulation.</t>
        </is>
      </c>
    </row>
    <row r="8"/>
    <row r="9"/>
    <row r="10">
      <c r="A10" s="24" t="inlineStr">
        <is>
          <t>Read: this applies FY2025 Step 9 CM ratios and fixed manufacturing pool to FY2026 scenario revenues. It is a cross-check, not the official forecast.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J32"/>
  <sheetViews>
    <sheetView workbookViewId="0">
      <selection activeCell="A1" sqref="A1"/>
    </sheetView>
  </sheetViews>
  <sheetFormatPr baseColWidth="8" defaultRowHeight="15"/>
  <cols>
    <col width="55" customWidth="1" min="1" max="1"/>
    <col width="70" customWidth="1" min="2" max="2"/>
    <col width="70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Luxfer Projection Transfer Validation</t>
        </is>
      </c>
    </row>
    <row r="2">
      <c r="A2" s="5" t="inlineStr">
        <is>
          <t>Optional second-company test built from direct SEC companyfacts data; not used in Tesla Step 1-9 core.</t>
        </is>
      </c>
    </row>
    <row r="3"/>
    <row r="4">
      <c r="A4" s="8" t="inlineStr">
        <is>
          <t>item</t>
        </is>
      </c>
      <c r="B4" s="8" t="inlineStr">
        <is>
          <t>finding</t>
        </is>
      </c>
      <c r="C4" s="8" t="inlineStr">
        <is>
          <t>evidence</t>
        </is>
      </c>
    </row>
    <row r="5">
      <c r="A5" s="9" t="inlineStr">
        <is>
          <t>Source audit</t>
        </is>
      </c>
      <c r="B5" s="9" t="inlineStr">
        <is>
          <t>PASS: 30 selected SEC facts</t>
        </is>
      </c>
      <c r="C5" s="9" t="inlineStr">
        <is>
          <t>USD, Form 10-K, FY, annual CY-frame facts; FY2025 accession 0001096056-26-000015</t>
        </is>
      </c>
    </row>
    <row r="6">
      <c r="A6" s="9" t="inlineStr">
        <is>
          <t>Overall projection verdict</t>
        </is>
      </c>
      <c r="B6" s="9" t="inlineStr">
        <is>
          <t>Same validation workflow, different method/window by company</t>
        </is>
      </c>
      <c r="C6" s="9" t="inlineStr">
        <is>
          <t>Tesla uses bottom-up/current-regime articulation; Luxfer long IS history wins on average</t>
        </is>
      </c>
    </row>
    <row r="7">
      <c r="A7" s="9" t="inlineStr">
        <is>
          <t>Window-level result</t>
        </is>
      </c>
      <c r="B7" s="9" t="inlineStr">
        <is>
          <t>Long Luxfer SEC history wins on average</t>
        </is>
      </c>
      <c r="C7" s="9" t="inlineStr">
        <is>
          <t>2016-2024 avg MAPE 8.29% vs 2022-2024 avg MAPE 14.55%</t>
        </is>
      </c>
    </row>
    <row r="8">
      <c r="A8" s="9" t="inlineStr">
        <is>
          <t>Best single method</t>
        </is>
      </c>
      <c r="B8" s="9" t="inlineStr">
        <is>
          <t>03_CAGR on short_case_2022_2024</t>
        </is>
      </c>
      <c r="C8" s="9" t="inlineStr">
        <is>
          <t>4.51% avg MAPE</t>
        </is>
      </c>
    </row>
    <row r="9">
      <c r="A9" s="9" t="inlineStr">
        <is>
          <t>Why Luxfer differs from Tesla</t>
        </is>
      </c>
      <c r="B9" s="9" t="inlineStr">
        <is>
          <t>Luxfer older history still describes a mature industrial cycle; Tesla older history crosses a regime break</t>
        </is>
      </c>
      <c r="C9" s="9" t="inlineStr">
        <is>
          <t>Business-regime fit determines usable history length</t>
        </is>
      </c>
    </row>
    <row r="10">
      <c r="A10" s="9" t="inlineStr">
        <is>
          <t>Conclusion</t>
        </is>
      </c>
      <c r="B10" s="9" t="inlineStr">
        <is>
          <t>Pipeline discipline transfers; winning method does not</t>
        </is>
      </c>
      <c r="C10" s="9" t="inlineStr">
        <is>
          <t>Choose method/window by holdout evidence and business context</t>
        </is>
      </c>
    </row>
    <row r="11"/>
    <row r="12"/>
    <row r="13">
      <c r="A13" s="7" t="inlineStr">
        <is>
          <t>Window summary:</t>
        </is>
      </c>
    </row>
    <row r="14">
      <c r="A14" s="8" t="inlineStr">
        <is>
          <t>window</t>
        </is>
      </c>
      <c r="B14" s="8" t="inlineStr">
        <is>
          <t>avg_mape_%</t>
        </is>
      </c>
    </row>
    <row r="15">
      <c r="A15" s="9" t="inlineStr">
        <is>
          <t>long_sec_2016_2024</t>
        </is>
      </c>
      <c r="B15" s="9" t="n">
        <v>8.289999999999999</v>
      </c>
    </row>
    <row r="16">
      <c r="A16" s="9" t="inlineStr">
        <is>
          <t>short_case_2022_2024</t>
        </is>
      </c>
      <c r="B16" s="9" t="n">
        <v>14.55</v>
      </c>
    </row>
    <row r="17"/>
    <row r="18"/>
    <row r="19">
      <c r="A19" s="7" t="inlineStr">
        <is>
          <t>Method ranking:</t>
        </is>
      </c>
    </row>
    <row r="20">
      <c r="A20" s="8" t="inlineStr">
        <is>
          <t>window</t>
        </is>
      </c>
      <c r="B20" s="8" t="inlineStr">
        <is>
          <t>method</t>
        </is>
      </c>
      <c r="C20" s="8" t="inlineStr">
        <is>
          <t>avg_mape_%</t>
        </is>
      </c>
    </row>
    <row r="21">
      <c r="A21" s="9" t="inlineStr">
        <is>
          <t>long_sec_2016_2024</t>
        </is>
      </c>
      <c r="B21" s="9" t="inlineStr">
        <is>
          <t>04_OLS_Trend</t>
        </is>
      </c>
      <c r="C21" s="9" t="n">
        <v>6.27</v>
      </c>
    </row>
    <row r="22">
      <c r="A22" s="9" t="inlineStr">
        <is>
          <t>long_sec_2016_2024</t>
        </is>
      </c>
      <c r="B22" s="9" t="inlineStr">
        <is>
          <t>05_Holt_Trend</t>
        </is>
      </c>
      <c r="C22" s="9" t="n">
        <v>6.38</v>
      </c>
    </row>
    <row r="23">
      <c r="A23" s="9" t="inlineStr">
        <is>
          <t>long_sec_2016_2024</t>
        </is>
      </c>
      <c r="B23" s="9" t="inlineStr">
        <is>
          <t>06_Damped_Trend</t>
        </is>
      </c>
      <c r="C23" s="9" t="n">
        <v>6.5</v>
      </c>
    </row>
    <row r="24">
      <c r="A24" s="9" t="inlineStr">
        <is>
          <t>long_sec_2016_2024</t>
        </is>
      </c>
      <c r="B24" s="9" t="inlineStr">
        <is>
          <t>02_Drift</t>
        </is>
      </c>
      <c r="C24" s="9" t="n">
        <v>10.09</v>
      </c>
    </row>
    <row r="25">
      <c r="A25" s="9" t="inlineStr">
        <is>
          <t>long_sec_2016_2024</t>
        </is>
      </c>
      <c r="B25" s="9" t="inlineStr">
        <is>
          <t>03_CAGR</t>
        </is>
      </c>
      <c r="C25" s="9" t="n">
        <v>10.1</v>
      </c>
    </row>
    <row r="26">
      <c r="A26" s="9" t="inlineStr">
        <is>
          <t>long_sec_2016_2024</t>
        </is>
      </c>
      <c r="B26" s="9" t="inlineStr">
        <is>
          <t>01_Naive</t>
        </is>
      </c>
      <c r="C26" s="9" t="n">
        <v>10.41</v>
      </c>
    </row>
    <row r="27">
      <c r="A27" s="9" t="inlineStr">
        <is>
          <t>short_case_2022_2024</t>
        </is>
      </c>
      <c r="B27" s="9" t="inlineStr">
        <is>
          <t>03_CAGR</t>
        </is>
      </c>
      <c r="C27" s="9" t="n">
        <v>4.51</v>
      </c>
    </row>
    <row r="28">
      <c r="A28" s="9" t="inlineStr">
        <is>
          <t>short_case_2022_2024</t>
        </is>
      </c>
      <c r="B28" s="9" t="inlineStr">
        <is>
          <t>02_Drift</t>
        </is>
      </c>
      <c r="C28" s="9" t="n">
        <v>5.52</v>
      </c>
    </row>
    <row r="29">
      <c r="A29" s="9" t="inlineStr">
        <is>
          <t>short_case_2022_2024</t>
        </is>
      </c>
      <c r="B29" s="9" t="inlineStr">
        <is>
          <t>01_Naive</t>
        </is>
      </c>
      <c r="C29" s="9" t="n">
        <v>10.41</v>
      </c>
    </row>
    <row r="30">
      <c r="A30" s="9" t="inlineStr">
        <is>
          <t>short_case_2022_2024</t>
        </is>
      </c>
      <c r="B30" s="9" t="inlineStr">
        <is>
          <t>06_Damped_Trend</t>
        </is>
      </c>
      <c r="C30" s="9" t="n">
        <v>21.45</v>
      </c>
    </row>
    <row r="31">
      <c r="A31" s="9" t="inlineStr">
        <is>
          <t>short_case_2022_2024</t>
        </is>
      </c>
      <c r="B31" s="9" t="inlineStr">
        <is>
          <t>04_OLS_Trend</t>
        </is>
      </c>
      <c r="C31" s="9" t="n">
        <v>22.7</v>
      </c>
    </row>
    <row r="32">
      <c r="A32" s="9" t="inlineStr">
        <is>
          <t>short_case_2022_2024</t>
        </is>
      </c>
      <c r="B32" s="9" t="inlineStr">
        <is>
          <t>05_Holt_Trend</t>
        </is>
      </c>
      <c r="C32" s="9" t="n">
        <v>22.7</v>
      </c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/>
  <cols>
    <col width="55" customWidth="1" min="1" max="1"/>
    <col width="55" customWidth="1" min="2" max="2"/>
    <col width="11" customWidth="1" min="3" max="3"/>
    <col width="11" customWidth="1" min="4" max="4"/>
    <col width="14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Tesla, Inc. (NASDAQ: TSLA) — Company Introduction</t>
        </is>
      </c>
    </row>
    <row r="2">
      <c r="A2" s="5" t="inlineStr">
        <is>
          <t>What Tesla does, what they sell, how they organize segments</t>
        </is>
      </c>
    </row>
    <row r="3"/>
    <row r="4">
      <c r="A4" s="6" t="inlineStr">
        <is>
          <t>Company:</t>
        </is>
      </c>
      <c r="B4" t="inlineStr">
        <is>
          <t>Tesla, Inc.</t>
        </is>
      </c>
    </row>
    <row r="5">
      <c r="A5" s="6" t="inlineStr">
        <is>
          <t>Ticker / Exchange:</t>
        </is>
      </c>
      <c r="B5" t="inlineStr">
        <is>
          <t>TSLA / NASDAQ (S&amp;P 500 component)</t>
        </is>
      </c>
    </row>
    <row r="6">
      <c r="A6" s="6" t="inlineStr">
        <is>
          <t>Headquarters:</t>
        </is>
      </c>
      <c r="B6" t="inlineStr">
        <is>
          <t>Austin, TX (relocated from Palo Alto, CA in 2021)</t>
        </is>
      </c>
    </row>
    <row r="7">
      <c r="A7" s="6" t="inlineStr">
        <is>
          <t>Founded:</t>
        </is>
      </c>
      <c r="B7" t="inlineStr">
        <is>
          <t>2003</t>
        </is>
      </c>
    </row>
    <row r="8">
      <c r="A8" s="6" t="inlineStr">
        <is>
          <t>Employees:</t>
        </is>
      </c>
      <c r="B8" t="inlineStr">
        <is>
          <t>~140,000 worldwide</t>
        </is>
      </c>
    </row>
    <row r="9">
      <c r="A9" s="6" t="inlineStr">
        <is>
          <t>Fiscal Year End:</t>
        </is>
      </c>
      <c r="B9" t="inlineStr">
        <is>
          <t>December 31</t>
        </is>
      </c>
    </row>
    <row r="10">
      <c r="A10" s="6" t="inlineStr">
        <is>
          <t>Mission:</t>
        </is>
      </c>
      <c r="B10" t="inlineStr">
        <is>
          <t>Accelerate the world's transition to sustainable energy</t>
        </is>
      </c>
    </row>
    <row r="11">
      <c r="A11" s="6" t="inlineStr">
        <is>
          <t>FY2024 Total Revenue:</t>
        </is>
      </c>
      <c r="B11" t="inlineStr">
        <is>
          <t>$97.69B</t>
        </is>
      </c>
    </row>
    <row r="12">
      <c r="A12" s="6" t="inlineStr">
        <is>
          <t>FY2025 Total Revenue (OOS):</t>
        </is>
      </c>
      <c r="B12" t="inlineStr">
        <is>
          <t>$94.83B</t>
        </is>
      </c>
    </row>
    <row r="13">
      <c r="A13" s="6" t="inlineStr">
        <is>
          <t>Vehicles Produced 2025:</t>
        </is>
      </c>
      <c r="B13" t="inlineStr">
        <is>
          <t>1,654,667</t>
        </is>
      </c>
    </row>
    <row r="14">
      <c r="A14" s="6" t="inlineStr">
        <is>
          <t>Vehicles Delivered 2025:</t>
        </is>
      </c>
      <c r="B14" t="inlineStr">
        <is>
          <t>1,636,129</t>
        </is>
      </c>
    </row>
    <row r="15">
      <c r="A15" s="6" t="inlineStr">
        <is>
          <t>Energy Storage Deployed 2025:</t>
        </is>
      </c>
      <c r="B15" t="inlineStr">
        <is>
          <t>46.7 GWh (record year)</t>
        </is>
      </c>
    </row>
    <row r="16"/>
    <row r="17"/>
    <row r="18">
      <c r="A18" s="7" t="inlineStr">
        <is>
          <t>Two Reportable Segments (per Note 16 of 10-K):</t>
        </is>
      </c>
    </row>
    <row r="19">
      <c r="A19" s="8" t="inlineStr">
        <is>
          <t>segment</t>
        </is>
      </c>
      <c r="B19" s="8" t="inlineStr">
        <is>
          <t>products</t>
        </is>
      </c>
      <c r="C19" s="8" t="inlineStr">
        <is>
          <t>rev_2024</t>
        </is>
      </c>
      <c r="D19" s="8" t="inlineStr">
        <is>
          <t>rev_2025</t>
        </is>
      </c>
      <c r="E19" s="8" t="inlineStr">
        <is>
          <t>gross_margin</t>
        </is>
      </c>
    </row>
    <row r="20">
      <c r="A20" s="9" t="inlineStr">
        <is>
          <t>Automotive (incl Services &amp; Other)</t>
        </is>
      </c>
      <c r="B20" s="9" t="inlineStr">
        <is>
          <t>Model 3, Y, S, X, Cybertruck, Semi; regulatory credits; leasing; used cars; supercharging; insurance; parts</t>
        </is>
      </c>
      <c r="C20" s="9" t="inlineStr">
        <is>
          <t>$87.6B</t>
        </is>
      </c>
      <c r="D20" s="9" t="inlineStr">
        <is>
          <t>~$82.1B</t>
        </is>
      </c>
      <c r="E20" s="9" t="inlineStr">
        <is>
          <t>15.9%</t>
        </is>
      </c>
    </row>
    <row r="21">
      <c r="A21" s="9" t="inlineStr">
        <is>
          <t>Energy Generation &amp; Storage</t>
        </is>
      </c>
      <c r="B21" s="9" t="inlineStr">
        <is>
          <t>Megapack (utility-scale); Powerwall (residential); Solar Roof + Solar Panels</t>
        </is>
      </c>
      <c r="C21" s="9" t="inlineStr">
        <is>
          <t>$10.1B</t>
        </is>
      </c>
      <c r="D21" s="9" t="inlineStr">
        <is>
          <t>$12.8B</t>
        </is>
      </c>
      <c r="E21" s="9" t="inlineStr">
        <is>
          <t>25.8%</t>
        </is>
      </c>
    </row>
    <row r="22"/>
    <row r="23"/>
    <row r="24">
      <c r="A24" s="7" t="inlineStr">
        <is>
          <t>5 Gigafactories:</t>
        </is>
      </c>
    </row>
    <row r="25">
      <c r="A25" s="8" t="inlineStr">
        <is>
          <t>facility</t>
        </is>
      </c>
      <c r="B25" s="8" t="inlineStr">
        <is>
          <t>products</t>
        </is>
      </c>
    </row>
    <row r="26">
      <c r="A26" s="9" t="inlineStr">
        <is>
          <t>Fremont, California</t>
        </is>
      </c>
      <c r="B26" s="9" t="inlineStr">
        <is>
          <t>Model S, X, 3, Y</t>
        </is>
      </c>
    </row>
    <row r="27">
      <c r="A27" s="9" t="inlineStr">
        <is>
          <t>Shanghai, China</t>
        </is>
      </c>
      <c r="B27" s="9" t="inlineStr">
        <is>
          <t>Model 3, Y (largest by output)</t>
        </is>
      </c>
    </row>
    <row r="28">
      <c r="A28" s="9" t="inlineStr">
        <is>
          <t>Berlin-Brandenburg, Germany</t>
        </is>
      </c>
      <c r="B28" s="9" t="inlineStr">
        <is>
          <t>Model Y for Europe</t>
        </is>
      </c>
    </row>
    <row r="29">
      <c r="A29" s="9" t="inlineStr">
        <is>
          <t>Austin, Texas</t>
        </is>
      </c>
      <c r="B29" s="9" t="inlineStr">
        <is>
          <t>Cybertruck, Model Y, Optimus, AI training infrastructure</t>
        </is>
      </c>
    </row>
    <row r="30">
      <c r="A30" s="9" t="inlineStr">
        <is>
          <t>Sparks, Nevada</t>
        </is>
      </c>
      <c r="B30" s="9" t="inlineStr">
        <is>
          <t>Battery cells, drivetrains, Megapack</t>
        </is>
      </c>
    </row>
    <row r="31"/>
    <row r="32"/>
    <row r="33">
      <c r="A33" s="7" t="inlineStr">
        <is>
          <t>Strategic Plays Accelerating 2025-2026:</t>
        </is>
      </c>
    </row>
    <row r="34">
      <c r="A34" t="inlineStr">
        <is>
          <t>- Robotaxi — autonomous ride-hailing platform launched June 2025</t>
        </is>
      </c>
    </row>
    <row r="35">
      <c r="A35" t="inlineStr">
        <is>
          <t>- Optimus — humanoid robot in development at Austin</t>
        </is>
      </c>
    </row>
    <row r="36">
      <c r="A36" t="inlineStr">
        <is>
          <t>- FSD (Supervised) — paid driver-assist subscription monetization</t>
        </is>
      </c>
    </row>
    <row r="37">
      <c r="A37" t="inlineStr">
        <is>
          <t>- Energy storage growth — utility and data-center demand</t>
        </is>
      </c>
    </row>
    <row r="38">
      <c r="A38" t="inlineStr">
        <is>
          <t>- 2026 capex &gt;$20B — AI compute, data centers, R&amp;D, manufacturing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20" customWidth="1" min="10" max="10"/>
  </cols>
  <sheetData>
    <row r="1">
      <c r="A1" s="4" t="inlineStr">
        <is>
          <t>Source Data — Tesla 10-K Filings 2018-2025 ($M)</t>
        </is>
      </c>
    </row>
    <row r="2">
      <c r="A2" s="5" t="inlineStr">
        <is>
          <t>BLUE bold = raw inputs from 10-K. Every other sheet references THIS sheet via Excel formulas.</t>
        </is>
      </c>
    </row>
    <row r="3"/>
    <row r="4">
      <c r="A4" s="10" t="inlineStr">
        <is>
          <t>Line Item</t>
        </is>
      </c>
      <c r="B4" s="10" t="inlineStr">
        <is>
          <t>FY2018</t>
        </is>
      </c>
      <c r="C4" s="10" t="inlineStr">
        <is>
          <t>FY2019</t>
        </is>
      </c>
      <c r="D4" s="10" t="inlineStr">
        <is>
          <t>FY2020</t>
        </is>
      </c>
      <c r="E4" s="10" t="inlineStr">
        <is>
          <t>FY2021</t>
        </is>
      </c>
      <c r="F4" s="10" t="inlineStr">
        <is>
          <t>FY2022</t>
        </is>
      </c>
      <c r="G4" s="10" t="inlineStr">
        <is>
          <t>FY2023</t>
        </is>
      </c>
      <c r="H4" s="10" t="inlineStr">
        <is>
          <t>FY2024</t>
        </is>
      </c>
      <c r="I4" s="10" t="inlineStr">
        <is>
          <t>FY2025</t>
        </is>
      </c>
      <c r="J4" s="10" t="inlineStr">
        <is>
          <t>10-K Reference</t>
        </is>
      </c>
    </row>
    <row r="5">
      <c r="A5" s="9" t="inlineStr">
        <is>
          <t>Total Revenue</t>
        </is>
      </c>
      <c r="B5" s="11" t="n">
        <v>21461</v>
      </c>
      <c r="C5" s="11" t="n">
        <v>24578</v>
      </c>
      <c r="D5" s="11" t="n">
        <v>31536</v>
      </c>
      <c r="E5" s="11" t="n">
        <v>53823</v>
      </c>
      <c r="F5" s="11" t="n">
        <v>81462</v>
      </c>
      <c r="G5" s="11" t="n">
        <v>96773</v>
      </c>
      <c r="H5" s="11" t="n">
        <v>97690</v>
      </c>
      <c r="I5" s="11" t="n">
        <v>94827</v>
      </c>
      <c r="J5" s="9" t="inlineStr">
        <is>
          <t>Tesla Form 10-K, Consolidated Statements of Operations / revenue disaggregation notes</t>
        </is>
      </c>
    </row>
    <row r="6">
      <c r="A6" s="9" t="inlineStr">
        <is>
          <t>Automotive Sales</t>
        </is>
      </c>
      <c r="B6" s="11" t="n">
        <v>17632</v>
      </c>
      <c r="C6" s="11" t="n">
        <v>19952</v>
      </c>
      <c r="D6" s="11" t="n">
        <v>24053</v>
      </c>
      <c r="E6" s="11" t="n">
        <v>44125</v>
      </c>
      <c r="F6" s="11" t="n">
        <v>67210</v>
      </c>
      <c r="G6" s="11" t="n">
        <v>78509</v>
      </c>
      <c r="H6" s="11" t="n">
        <v>72480</v>
      </c>
      <c r="I6" s="11" t="n">
        <v>65821</v>
      </c>
      <c r="J6" s="9" t="inlineStr">
        <is>
          <t>Tesla Form 10-K, Consolidated Statements of Operations / revenue disaggregation notes</t>
        </is>
      </c>
    </row>
    <row r="7">
      <c r="A7" s="9" t="inlineStr">
        <is>
          <t>Automotive Regulatory Credits</t>
        </is>
      </c>
      <c r="B7" s="11" t="n">
        <v>419</v>
      </c>
      <c r="C7" s="11" t="n">
        <v>594</v>
      </c>
      <c r="D7" s="11" t="n">
        <v>1580</v>
      </c>
      <c r="E7" s="11" t="n">
        <v>1465</v>
      </c>
      <c r="F7" s="11" t="n">
        <v>1776</v>
      </c>
      <c r="G7" s="11" t="n">
        <v>1790</v>
      </c>
      <c r="H7" s="11" t="n">
        <v>2763</v>
      </c>
      <c r="I7" s="11" t="n">
        <v>1993</v>
      </c>
      <c r="J7" s="9" t="inlineStr">
        <is>
          <t>Tesla Form 10-K, Consolidated Statements of Operations / revenue disaggregation notes</t>
        </is>
      </c>
    </row>
    <row r="8">
      <c r="A8" s="9" t="inlineStr">
        <is>
          <t>Automotive Leasing</t>
        </is>
      </c>
      <c r="B8" s="11" t="n">
        <v>883</v>
      </c>
      <c r="C8" s="11" t="n">
        <v>869</v>
      </c>
      <c r="D8" s="11" t="n">
        <v>1052</v>
      </c>
      <c r="E8" s="11" t="n">
        <v>1642</v>
      </c>
      <c r="F8" s="11" t="n">
        <v>2476</v>
      </c>
      <c r="G8" s="11" t="n">
        <v>2120</v>
      </c>
      <c r="H8" s="11" t="n">
        <v>1827</v>
      </c>
      <c r="I8" s="11" t="n">
        <v>1712</v>
      </c>
      <c r="J8" s="9" t="inlineStr">
        <is>
          <t>Tesla Form 10-K, Consolidated Statements of Operations / revenue disaggregation notes</t>
        </is>
      </c>
    </row>
    <row r="9">
      <c r="A9" s="9" t="inlineStr">
        <is>
          <t>Total Automotive Revenue</t>
        </is>
      </c>
      <c r="B9" s="11" t="n">
        <v>18934</v>
      </c>
      <c r="C9" s="11" t="n">
        <v>21415</v>
      </c>
      <c r="D9" s="11" t="n">
        <v>26685</v>
      </c>
      <c r="E9" s="11" t="n">
        <v>47232</v>
      </c>
      <c r="F9" s="11" t="n">
        <v>71462</v>
      </c>
      <c r="G9" s="11" t="n">
        <v>82419</v>
      </c>
      <c r="H9" s="11" t="n">
        <v>77070</v>
      </c>
      <c r="I9" s="11" t="n">
        <v>69526</v>
      </c>
      <c r="J9" s="9" t="inlineStr">
        <is>
          <t>Tesla Form 10-K, Consolidated Statements of Operations / revenue disaggregation notes</t>
        </is>
      </c>
    </row>
    <row r="10">
      <c r="A10" s="9" t="inlineStr">
        <is>
          <t>Energy Generation &amp; Storage</t>
        </is>
      </c>
      <c r="B10" s="11" t="n">
        <v>1555</v>
      </c>
      <c r="C10" s="11" t="n">
        <v>1531</v>
      </c>
      <c r="D10" s="11" t="n">
        <v>1994</v>
      </c>
      <c r="E10" s="11" t="n">
        <v>2789</v>
      </c>
      <c r="F10" s="11" t="n">
        <v>3909</v>
      </c>
      <c r="G10" s="11" t="n">
        <v>6035</v>
      </c>
      <c r="H10" s="11" t="n">
        <v>10086</v>
      </c>
      <c r="I10" s="11" t="n">
        <v>12771</v>
      </c>
      <c r="J10" s="9" t="inlineStr">
        <is>
          <t>Tesla Form 10-K, Consolidated Statements of Operations / revenue disaggregation notes</t>
        </is>
      </c>
    </row>
    <row r="11">
      <c r="A11" s="9" t="inlineStr">
        <is>
          <t>Services and Other</t>
        </is>
      </c>
      <c r="B11" s="11" t="n">
        <v>1391</v>
      </c>
      <c r="C11" s="11" t="n">
        <v>2226</v>
      </c>
      <c r="D11" s="11" t="n">
        <v>2306</v>
      </c>
      <c r="E11" s="11" t="n">
        <v>3802</v>
      </c>
      <c r="F11" s="11" t="n">
        <v>6091</v>
      </c>
      <c r="G11" s="11" t="n">
        <v>8319</v>
      </c>
      <c r="H11" s="11" t="n">
        <v>10534</v>
      </c>
      <c r="I11" s="11" t="n">
        <v>12530</v>
      </c>
      <c r="J11" s="9" t="inlineStr">
        <is>
          <t>Tesla Form 10-K, Consolidated Statements of Operations / revenue disaggregation notes</t>
        </is>
      </c>
    </row>
    <row r="12">
      <c r="A12" s="9" t="inlineStr">
        <is>
          <t>Cost of Revenues</t>
        </is>
      </c>
      <c r="B12" s="11" t="n">
        <v>17419</v>
      </c>
      <c r="C12" s="11" t="n">
        <v>20509</v>
      </c>
      <c r="D12" s="11" t="n">
        <v>24906</v>
      </c>
      <c r="E12" s="11" t="n">
        <v>40217</v>
      </c>
      <c r="F12" s="11" t="n">
        <v>60609</v>
      </c>
      <c r="G12" s="11" t="n">
        <v>79113</v>
      </c>
      <c r="H12" s="11" t="n">
        <v>80240</v>
      </c>
      <c r="I12" s="11" t="n">
        <v>77733</v>
      </c>
      <c r="J12" s="9" t="inlineStr">
        <is>
          <t>Tesla Form 10-K, Consolidated Statements of Operations / revenue disaggregation notes</t>
        </is>
      </c>
    </row>
    <row r="13">
      <c r="A13" s="9" t="inlineStr">
        <is>
          <t>Gross Profit</t>
        </is>
      </c>
      <c r="B13" s="11" t="n">
        <v>4042</v>
      </c>
      <c r="C13" s="11" t="n">
        <v>4069</v>
      </c>
      <c r="D13" s="11" t="n">
        <v>6630</v>
      </c>
      <c r="E13" s="11" t="n">
        <v>13606</v>
      </c>
      <c r="F13" s="11" t="n">
        <v>20853</v>
      </c>
      <c r="G13" s="11" t="n">
        <v>17660</v>
      </c>
      <c r="H13" s="11" t="n">
        <v>17450</v>
      </c>
      <c r="I13" s="11" t="n">
        <v>17094</v>
      </c>
      <c r="J13" s="9" t="inlineStr">
        <is>
          <t>Tesla Form 10-K, Consolidated Statements of Operations / revenue disaggregation notes</t>
        </is>
      </c>
    </row>
    <row r="14">
      <c r="A14" s="9" t="inlineStr">
        <is>
          <t>Gross Margin %</t>
        </is>
      </c>
      <c r="B14" s="12" t="n">
        <v>0.188</v>
      </c>
      <c r="C14" s="12" t="n">
        <v>0.166</v>
      </c>
      <c r="D14" s="12" t="n">
        <v>0.21</v>
      </c>
      <c r="E14" s="12" t="n">
        <v>0.253</v>
      </c>
      <c r="F14" s="12" t="n">
        <v>0.256</v>
      </c>
      <c r="G14" s="12" t="n">
        <v>0.182</v>
      </c>
      <c r="H14" s="12" t="n">
        <v>0.179</v>
      </c>
      <c r="I14" s="12" t="n">
        <v>0.18</v>
      </c>
      <c r="J14" s="9" t="inlineStr">
        <is>
          <t>Tesla Form 10-K, Consolidated Statements of Operations / revenue disaggregation notes</t>
        </is>
      </c>
    </row>
    <row r="15">
      <c r="A15" s="9" t="inlineStr">
        <is>
          <t>Research &amp; Development</t>
        </is>
      </c>
      <c r="B15" s="11" t="n">
        <v>1460</v>
      </c>
      <c r="C15" s="11" t="n">
        <v>1343</v>
      </c>
      <c r="D15" s="11" t="n">
        <v>1491</v>
      </c>
      <c r="E15" s="11" t="n">
        <v>2593</v>
      </c>
      <c r="F15" s="11" t="n">
        <v>3075</v>
      </c>
      <c r="G15" s="11" t="n">
        <v>3969</v>
      </c>
      <c r="H15" s="11" t="n">
        <v>4540</v>
      </c>
      <c r="I15" s="11" t="n">
        <v>6411</v>
      </c>
      <c r="J15" s="9" t="inlineStr">
        <is>
          <t>Tesla Form 10-K, Consolidated Statements of Operations / revenue disaggregation notes</t>
        </is>
      </c>
    </row>
    <row r="16">
      <c r="A16" s="9" t="inlineStr">
        <is>
          <t>Selling, General &amp; Administrative</t>
        </is>
      </c>
      <c r="B16" s="11" t="n">
        <v>2835</v>
      </c>
      <c r="C16" s="11" t="n">
        <v>2646</v>
      </c>
      <c r="D16" s="11" t="n">
        <v>3145</v>
      </c>
      <c r="E16" s="11" t="n">
        <v>4517</v>
      </c>
      <c r="F16" s="11" t="n">
        <v>3946</v>
      </c>
      <c r="G16" s="11" t="n">
        <v>4800</v>
      </c>
      <c r="H16" s="11" t="n">
        <v>5150</v>
      </c>
      <c r="I16" s="11" t="n">
        <v>5834</v>
      </c>
      <c r="J16" s="9" t="inlineStr">
        <is>
          <t>Tesla Form 10-K, Consolidated Statements of Operations / revenue disaggregation notes</t>
        </is>
      </c>
    </row>
    <row r="17">
      <c r="A17" s="9" t="inlineStr">
        <is>
          <t>Restructuring &amp; Other</t>
        </is>
      </c>
      <c r="B17" s="11" t="n">
        <v>135</v>
      </c>
      <c r="C17" s="11" t="n">
        <v>149</v>
      </c>
      <c r="D17" s="11" t="n">
        <v>0</v>
      </c>
      <c r="E17" s="11" t="n">
        <v>0</v>
      </c>
      <c r="F17" s="11" t="n">
        <v>176</v>
      </c>
      <c r="G17" s="11" t="n">
        <v>0</v>
      </c>
      <c r="H17" s="11" t="n">
        <v>684</v>
      </c>
      <c r="I17" s="11" t="n">
        <v>494</v>
      </c>
      <c r="J17" s="9" t="inlineStr">
        <is>
          <t>Tesla Form 10-K, Consolidated Statements of Operations / revenue disaggregation notes</t>
        </is>
      </c>
    </row>
    <row r="18">
      <c r="A18" s="9" t="inlineStr">
        <is>
          <t>Total Operating Expenses</t>
        </is>
      </c>
      <c r="B18" s="11" t="n">
        <v>4430</v>
      </c>
      <c r="C18" s="11" t="n">
        <v>4138</v>
      </c>
      <c r="D18" s="11" t="n">
        <v>4636</v>
      </c>
      <c r="E18" s="11" t="n">
        <v>7110</v>
      </c>
      <c r="F18" s="11" t="n">
        <v>7197</v>
      </c>
      <c r="G18" s="11" t="n">
        <v>8769</v>
      </c>
      <c r="H18" s="11" t="n">
        <v>10374</v>
      </c>
      <c r="I18" s="11" t="n">
        <v>12739</v>
      </c>
      <c r="J18" s="9" t="inlineStr">
        <is>
          <t>Tesla Form 10-K, Consolidated Statements of Operations / revenue disaggregation notes</t>
        </is>
      </c>
    </row>
    <row r="19">
      <c r="A19" s="9" t="inlineStr">
        <is>
          <t>Income from Operations</t>
        </is>
      </c>
      <c r="B19" s="11" t="n">
        <v>-388</v>
      </c>
      <c r="C19" s="11" t="n">
        <v>-69</v>
      </c>
      <c r="D19" s="11" t="n">
        <v>1994</v>
      </c>
      <c r="E19" s="11" t="n">
        <v>6523</v>
      </c>
      <c r="F19" s="11" t="n">
        <v>13656</v>
      </c>
      <c r="G19" s="11" t="n">
        <v>8891</v>
      </c>
      <c r="H19" s="11" t="n">
        <v>7076</v>
      </c>
      <c r="I19" s="11" t="n">
        <v>4355</v>
      </c>
      <c r="J19" s="9" t="inlineStr">
        <is>
          <t>Tesla Form 10-K, Consolidated Statements of Operations / revenue disaggregation notes</t>
        </is>
      </c>
    </row>
    <row r="20">
      <c r="A20" s="9" t="inlineStr">
        <is>
          <t>Operating Margin %</t>
        </is>
      </c>
      <c r="B20" s="12" t="n">
        <v>-0.018</v>
      </c>
      <c r="C20" s="12" t="n">
        <v>-0.003</v>
      </c>
      <c r="D20" s="12" t="n">
        <v>0.063</v>
      </c>
      <c r="E20" s="12" t="n">
        <v>0.121</v>
      </c>
      <c r="F20" s="12" t="n">
        <v>0.168</v>
      </c>
      <c r="G20" s="12" t="n">
        <v>0.092</v>
      </c>
      <c r="H20" s="12" t="n">
        <v>0.07199999999999999</v>
      </c>
      <c r="I20" s="12" t="n">
        <v>0.046</v>
      </c>
      <c r="J20" s="9" t="inlineStr">
        <is>
          <t>Tesla Form 10-K, Consolidated Statements of Operations / revenue disaggregation notes</t>
        </is>
      </c>
    </row>
    <row r="21">
      <c r="A21" s="9" t="inlineStr">
        <is>
          <t>Interest income</t>
        </is>
      </c>
      <c r="B21" s="11" t="n">
        <v>24</v>
      </c>
      <c r="C21" s="11" t="n">
        <v>44</v>
      </c>
      <c r="D21" s="11" t="n">
        <v>30</v>
      </c>
      <c r="E21" s="11" t="n">
        <v>56</v>
      </c>
      <c r="F21" s="11" t="n">
        <v>297</v>
      </c>
      <c r="G21" s="11" t="n">
        <v>1066</v>
      </c>
      <c r="H21" s="11" t="n">
        <v>1569</v>
      </c>
      <c r="I21" s="11" t="n">
        <v>1680</v>
      </c>
      <c r="J21" s="9" t="inlineStr">
        <is>
          <t>Tesla Form 10-K, Consolidated Statements of Operations / revenue disaggregation notes</t>
        </is>
      </c>
    </row>
    <row r="22">
      <c r="A22" s="9" t="inlineStr">
        <is>
          <t>Interest expense</t>
        </is>
      </c>
      <c r="B22" s="11" t="n">
        <v>-663</v>
      </c>
      <c r="C22" s="11" t="n">
        <v>-685</v>
      </c>
      <c r="D22" s="11" t="n">
        <v>-748</v>
      </c>
      <c r="E22" s="11" t="n">
        <v>-371</v>
      </c>
      <c r="F22" s="11" t="n">
        <v>-191</v>
      </c>
      <c r="G22" s="11" t="n">
        <v>-156</v>
      </c>
      <c r="H22" s="11" t="n">
        <v>-350</v>
      </c>
      <c r="I22" s="11" t="n">
        <v>-338</v>
      </c>
      <c r="J22" s="9" t="inlineStr">
        <is>
          <t>Tesla Form 10-K, Consolidated Statements of Operations / revenue disaggregation notes</t>
        </is>
      </c>
    </row>
    <row r="23">
      <c r="A23" s="9" t="inlineStr">
        <is>
          <t>Other income (expense), net</t>
        </is>
      </c>
      <c r="B23" s="11" t="n">
        <v>22</v>
      </c>
      <c r="C23" s="11" t="n">
        <v>45</v>
      </c>
      <c r="D23" s="11" t="n">
        <v>-122</v>
      </c>
      <c r="E23" s="11" t="n">
        <v>135</v>
      </c>
      <c r="F23" s="11" t="n">
        <v>-43</v>
      </c>
      <c r="G23" s="11" t="n">
        <v>172</v>
      </c>
      <c r="H23" s="11" t="n">
        <v>695</v>
      </c>
      <c r="I23" s="11" t="n">
        <v>-419</v>
      </c>
      <c r="J23" s="9" t="inlineStr">
        <is>
          <t>Tesla Form 10-K, Consolidated Statements of Operations / revenue disaggregation notes</t>
        </is>
      </c>
    </row>
    <row r="24">
      <c r="A24" s="9" t="inlineStr">
        <is>
          <t>Income Before Income Taxes</t>
        </is>
      </c>
      <c r="B24" s="11" t="n">
        <v>-1005</v>
      </c>
      <c r="C24" s="11" t="n">
        <v>-665</v>
      </c>
      <c r="D24" s="11" t="n">
        <v>1154</v>
      </c>
      <c r="E24" s="11" t="n">
        <v>6343</v>
      </c>
      <c r="F24" s="11" t="n">
        <v>13719</v>
      </c>
      <c r="G24" s="11" t="n">
        <v>9973</v>
      </c>
      <c r="H24" s="11" t="n">
        <v>8990</v>
      </c>
      <c r="I24" s="11" t="n">
        <v>5278</v>
      </c>
      <c r="J24" s="9" t="inlineStr">
        <is>
          <t>Tesla Form 10-K, Consolidated Statements of Operations / revenue disaggregation notes</t>
        </is>
      </c>
    </row>
    <row r="25">
      <c r="A25" s="9" t="inlineStr">
        <is>
          <t>Income tax expense / benefit, signed for bridge</t>
        </is>
      </c>
      <c r="B25" s="11" t="n">
        <v>58</v>
      </c>
      <c r="C25" s="11" t="n">
        <v>110</v>
      </c>
      <c r="D25" s="11" t="n">
        <v>292</v>
      </c>
      <c r="E25" s="11" t="n">
        <v>699</v>
      </c>
      <c r="F25" s="11" t="n">
        <v>-1132</v>
      </c>
      <c r="G25" s="11" t="n">
        <v>5001</v>
      </c>
      <c r="H25" s="11" t="n">
        <v>-1837</v>
      </c>
      <c r="I25" s="11" t="n">
        <v>-1423</v>
      </c>
      <c r="J25" s="9" t="inlineStr">
        <is>
          <t>Tesla Form 10-K, Consolidated Statements of Operations / revenue disaggregation notes</t>
        </is>
      </c>
    </row>
    <row r="26">
      <c r="A26" s="9" t="inlineStr">
        <is>
          <t>Net Income Attributable to Common Stockholders</t>
        </is>
      </c>
      <c r="B26" s="11" t="n">
        <v>-976</v>
      </c>
      <c r="C26" s="11" t="n">
        <v>-862</v>
      </c>
      <c r="D26" s="11" t="n">
        <v>721</v>
      </c>
      <c r="E26" s="11" t="n">
        <v>5524</v>
      </c>
      <c r="F26" s="11" t="n">
        <v>12587</v>
      </c>
      <c r="G26" s="11" t="n">
        <v>14974</v>
      </c>
      <c r="H26" s="11" t="n">
        <v>7091</v>
      </c>
      <c r="I26" s="11" t="n">
        <v>3794</v>
      </c>
      <c r="J26" s="9" t="inlineStr">
        <is>
          <t>Tesla Form 10-K, Consolidated Statements of Operations / revenue disaggregation notes</t>
        </is>
      </c>
    </row>
    <row r="27"/>
    <row r="28"/>
    <row r="29">
      <c r="A29" s="7" t="inlineStr">
        <is>
          <t>BALANCE SHEET ($M)</t>
        </is>
      </c>
    </row>
    <row r="30">
      <c r="A30" s="13" t="inlineStr">
        <is>
          <t>Line Item</t>
        </is>
      </c>
      <c r="B30" s="13" t="inlineStr">
        <is>
          <t>FY2018</t>
        </is>
      </c>
      <c r="C30" s="13" t="inlineStr">
        <is>
          <t>FY2019</t>
        </is>
      </c>
      <c r="D30" s="13" t="inlineStr">
        <is>
          <t>FY2020</t>
        </is>
      </c>
      <c r="E30" s="13" t="inlineStr">
        <is>
          <t>FY2021</t>
        </is>
      </c>
      <c r="F30" s="13" t="inlineStr">
        <is>
          <t>FY2022</t>
        </is>
      </c>
      <c r="G30" s="13" t="inlineStr">
        <is>
          <t>FY2023</t>
        </is>
      </c>
      <c r="H30" s="13" t="inlineStr">
        <is>
          <t>FY2024</t>
        </is>
      </c>
      <c r="I30" s="13" t="inlineStr">
        <is>
          <t>FY2025</t>
        </is>
      </c>
      <c r="J30" s="13" t="inlineStr">
        <is>
          <t>10-K Reference</t>
        </is>
      </c>
    </row>
    <row r="31">
      <c r="A31" s="9" t="inlineStr">
        <is>
          <t>Cash &amp; cash equivalents</t>
        </is>
      </c>
      <c r="B31" s="11" t="n">
        <v>3686</v>
      </c>
      <c r="C31" s="11" t="n">
        <v>6268</v>
      </c>
      <c r="D31" s="11" t="n">
        <v>19384</v>
      </c>
      <c r="E31" s="11" t="n">
        <v>17576</v>
      </c>
      <c r="F31" s="11" t="n">
        <v>16253</v>
      </c>
      <c r="G31" s="11" t="n">
        <v>16398</v>
      </c>
      <c r="H31" s="11" t="n">
        <v>16139</v>
      </c>
      <c r="I31" s="11" t="n">
        <v>16513</v>
      </c>
      <c r="J31" s="9" t="inlineStr">
        <is>
          <t>Tesla Form 10-K, Consolidated Balance Sheets and Inventory note</t>
        </is>
      </c>
    </row>
    <row r="32">
      <c r="A32" s="9" t="inlineStr">
        <is>
          <t>Short-term investments</t>
        </is>
      </c>
      <c r="B32" s="11" t="n">
        <v>0</v>
      </c>
      <c r="C32" s="11" t="n">
        <v>0</v>
      </c>
      <c r="D32" s="11" t="n">
        <v>0</v>
      </c>
      <c r="E32" s="11" t="n">
        <v>131</v>
      </c>
      <c r="F32" s="11" t="n">
        <v>5932</v>
      </c>
      <c r="G32" s="11" t="n">
        <v>12696</v>
      </c>
      <c r="H32" s="11" t="n">
        <v>20424</v>
      </c>
      <c r="I32" s="11" t="n">
        <v>27546</v>
      </c>
      <c r="J32" s="9" t="inlineStr">
        <is>
          <t>Tesla Form 10-K, Consolidated Balance Sheets and Inventory note</t>
        </is>
      </c>
    </row>
    <row r="33">
      <c r="A33" s="9" t="inlineStr">
        <is>
          <t>Accounts receivable, net</t>
        </is>
      </c>
      <c r="B33" s="11" t="n">
        <v>949</v>
      </c>
      <c r="C33" s="11" t="n">
        <v>1324</v>
      </c>
      <c r="D33" s="11" t="n">
        <v>1886</v>
      </c>
      <c r="E33" s="11" t="n">
        <v>1913</v>
      </c>
      <c r="F33" s="11" t="n">
        <v>2952</v>
      </c>
      <c r="G33" s="11" t="n">
        <v>3508</v>
      </c>
      <c r="H33" s="11" t="n">
        <v>4418</v>
      </c>
      <c r="I33" s="11" t="n">
        <v>4576</v>
      </c>
      <c r="J33" s="9" t="inlineStr">
        <is>
          <t>Tesla Form 10-K, Consolidated Balance Sheets and Inventory note</t>
        </is>
      </c>
    </row>
    <row r="34">
      <c r="A34" s="9" t="inlineStr">
        <is>
          <t>Inventory</t>
        </is>
      </c>
      <c r="B34" s="11" t="n">
        <v>3113</v>
      </c>
      <c r="C34" s="11" t="n">
        <v>3552</v>
      </c>
      <c r="D34" s="11" t="n">
        <v>4101</v>
      </c>
      <c r="E34" s="11" t="n">
        <v>5757</v>
      </c>
      <c r="F34" s="11" t="n">
        <v>12839</v>
      </c>
      <c r="G34" s="11" t="n">
        <v>13626</v>
      </c>
      <c r="H34" s="11" t="n">
        <v>12017</v>
      </c>
      <c r="I34" s="11" t="n">
        <v>12392</v>
      </c>
      <c r="J34" s="9" t="inlineStr">
        <is>
          <t>Tesla Form 10-K, Consolidated Balance Sheets and Inventory note</t>
        </is>
      </c>
    </row>
    <row r="35">
      <c r="A35" s="9" t="inlineStr">
        <is>
          <t>Property, plant &amp; equipment, net</t>
        </is>
      </c>
      <c r="B35" s="11" t="n">
        <v>11330</v>
      </c>
      <c r="C35" s="11" t="n">
        <v>10396</v>
      </c>
      <c r="D35" s="11" t="n">
        <v>12747</v>
      </c>
      <c r="E35" s="11" t="n">
        <v>18884</v>
      </c>
      <c r="F35" s="11" t="n">
        <v>23548</v>
      </c>
      <c r="G35" s="11" t="n">
        <v>29725</v>
      </c>
      <c r="H35" s="11" t="n">
        <v>35836</v>
      </c>
      <c r="I35" s="11" t="n">
        <v>40643</v>
      </c>
      <c r="J35" s="9" t="inlineStr">
        <is>
          <t>Tesla Form 10-K, Consolidated Balance Sheets and Inventory note</t>
        </is>
      </c>
    </row>
    <row r="36">
      <c r="A36" s="9" t="inlineStr">
        <is>
          <t>Operating lease vehicles, net</t>
        </is>
      </c>
      <c r="B36" s="11" t="n">
        <v>2090</v>
      </c>
      <c r="C36" s="11" t="n">
        <v>2447</v>
      </c>
      <c r="D36" s="11" t="n">
        <v>3091</v>
      </c>
      <c r="E36" s="11" t="n">
        <v>4511</v>
      </c>
      <c r="F36" s="11" t="n">
        <v>5035</v>
      </c>
      <c r="G36" s="11" t="n">
        <v>5989</v>
      </c>
      <c r="H36" s="11" t="n">
        <v>5468</v>
      </c>
      <c r="I36" s="11" t="n">
        <v>4912</v>
      </c>
      <c r="J36" s="9" t="inlineStr">
        <is>
          <t>Tesla Form 10-K, Consolidated Balance Sheets and Inventory note</t>
        </is>
      </c>
    </row>
    <row r="37">
      <c r="A37" s="9" t="inlineStr">
        <is>
          <t>Total Assets</t>
        </is>
      </c>
      <c r="B37" s="11" t="n">
        <v>29740</v>
      </c>
      <c r="C37" s="11" t="n">
        <v>34309</v>
      </c>
      <c r="D37" s="11" t="n">
        <v>52148</v>
      </c>
      <c r="E37" s="11" t="n">
        <v>62131</v>
      </c>
      <c r="F37" s="11" t="n">
        <v>82338</v>
      </c>
      <c r="G37" s="11" t="n">
        <v>106618</v>
      </c>
      <c r="H37" s="11" t="n">
        <v>122070</v>
      </c>
      <c r="I37" s="11" t="n">
        <v>137806</v>
      </c>
      <c r="J37" s="9" t="inlineStr">
        <is>
          <t>Tesla Form 10-K, Consolidated Balance Sheets and Inventory note</t>
        </is>
      </c>
    </row>
    <row r="38">
      <c r="A38" s="9" t="inlineStr">
        <is>
          <t>Accounts payable</t>
        </is>
      </c>
      <c r="B38" s="11" t="n">
        <v>3404</v>
      </c>
      <c r="C38" s="11" t="n">
        <v>3771</v>
      </c>
      <c r="D38" s="11" t="n">
        <v>6051</v>
      </c>
      <c r="E38" s="11" t="n">
        <v>10025</v>
      </c>
      <c r="F38" s="11" t="n">
        <v>15255</v>
      </c>
      <c r="G38" s="11" t="n">
        <v>14431</v>
      </c>
      <c r="H38" s="11" t="n">
        <v>14437</v>
      </c>
      <c r="I38" s="11" t="n">
        <v>13371</v>
      </c>
      <c r="J38" s="9" t="inlineStr">
        <is>
          <t>Tesla Form 10-K, Consolidated Balance Sheets and Inventory note</t>
        </is>
      </c>
    </row>
    <row r="39">
      <c r="A39" s="9" t="inlineStr">
        <is>
          <t>Accrued liabilities</t>
        </is>
      </c>
      <c r="B39" s="11" t="n">
        <v>2094</v>
      </c>
      <c r="C39" s="11" t="n">
        <v>3222</v>
      </c>
      <c r="D39" s="11" t="n">
        <v>3855</v>
      </c>
      <c r="E39" s="11" t="n">
        <v>5719</v>
      </c>
      <c r="F39" s="11" t="n">
        <v>7142</v>
      </c>
      <c r="G39" s="11" t="n">
        <v>9098</v>
      </c>
      <c r="H39" s="11" t="n">
        <v>10495</v>
      </c>
      <c r="I39" s="11" t="n">
        <v>13279</v>
      </c>
      <c r="J39" s="9" t="inlineStr">
        <is>
          <t>Tesla Form 10-K, Consolidated Balance Sheets and Inventory note</t>
        </is>
      </c>
    </row>
    <row r="40">
      <c r="A40" s="9" t="inlineStr">
        <is>
          <t>Debt and finance lease obligations, aggregate principal</t>
        </is>
      </c>
      <c r="B40" s="11" t="n">
        <v>9404</v>
      </c>
      <c r="C40" s="11" t="n">
        <v>10402</v>
      </c>
      <c r="D40" s="11" t="n">
        <v>9556</v>
      </c>
      <c r="E40" s="11" t="n">
        <v>5245</v>
      </c>
      <c r="F40" s="11" t="n">
        <v>1597</v>
      </c>
      <c r="G40" s="11" t="n">
        <v>2857</v>
      </c>
      <c r="H40" s="11" t="n">
        <v>5757</v>
      </c>
      <c r="I40" s="11" t="n">
        <v>8180</v>
      </c>
      <c r="J40" s="9" t="inlineStr">
        <is>
          <t>Tesla Form 10-K, Consolidated Balance Sheets and Inventory note</t>
        </is>
      </c>
    </row>
    <row r="41">
      <c r="A41" s="9" t="inlineStr">
        <is>
          <t>Total Liabilities</t>
        </is>
      </c>
      <c r="B41" s="11" t="n">
        <v>23426</v>
      </c>
      <c r="C41" s="11" t="n">
        <v>26198</v>
      </c>
      <c r="D41" s="11" t="n">
        <v>28469</v>
      </c>
      <c r="E41" s="11" t="n">
        <v>30548</v>
      </c>
      <c r="F41" s="11" t="n">
        <v>36440</v>
      </c>
      <c r="G41" s="11" t="n">
        <v>43009</v>
      </c>
      <c r="H41" s="11" t="n">
        <v>48390</v>
      </c>
      <c r="I41" s="11" t="n">
        <v>54941</v>
      </c>
      <c r="J41" s="9" t="inlineStr">
        <is>
          <t>Tesla Form 10-K, Consolidated Balance Sheets and Inventory note</t>
        </is>
      </c>
    </row>
    <row r="42">
      <c r="A42" s="9" t="inlineStr">
        <is>
          <t>Total Stockholders Equity</t>
        </is>
      </c>
      <c r="B42" s="11" t="n">
        <v>4923</v>
      </c>
      <c r="C42" s="11" t="n">
        <v>6618</v>
      </c>
      <c r="D42" s="11" t="n">
        <v>22225</v>
      </c>
      <c r="E42" s="11" t="n">
        <v>30189</v>
      </c>
      <c r="F42" s="11" t="n">
        <v>45898</v>
      </c>
      <c r="G42" s="11" t="n">
        <v>63609</v>
      </c>
      <c r="H42" s="11" t="n">
        <v>73680</v>
      </c>
      <c r="I42" s="11" t="n">
        <v>82137</v>
      </c>
      <c r="J42" s="9" t="inlineStr">
        <is>
          <t>Tesla Form 10-K, Consolidated Balance Sheets and Inventory note</t>
        </is>
      </c>
    </row>
    <row r="43"/>
    <row r="44"/>
    <row r="45">
      <c r="A45" s="7" t="inlineStr">
        <is>
          <t>OPERATIONAL METRICS</t>
        </is>
      </c>
    </row>
    <row r="46">
      <c r="A46" s="13" t="inlineStr">
        <is>
          <t>Line Item</t>
        </is>
      </c>
      <c r="B46" s="13" t="inlineStr">
        <is>
          <t>FY2018</t>
        </is>
      </c>
      <c r="C46" s="13" t="inlineStr">
        <is>
          <t>FY2019</t>
        </is>
      </c>
      <c r="D46" s="13" t="inlineStr">
        <is>
          <t>FY2020</t>
        </is>
      </c>
      <c r="E46" s="13" t="inlineStr">
        <is>
          <t>FY2021</t>
        </is>
      </c>
      <c r="F46" s="13" t="inlineStr">
        <is>
          <t>FY2022</t>
        </is>
      </c>
      <c r="G46" s="13" t="inlineStr">
        <is>
          <t>FY2023</t>
        </is>
      </c>
      <c r="H46" s="13" t="inlineStr">
        <is>
          <t>FY2024</t>
        </is>
      </c>
      <c r="I46" s="13" t="inlineStr">
        <is>
          <t>FY2025</t>
        </is>
      </c>
      <c r="J46" s="13" t="inlineStr">
        <is>
          <t>10-K Reference</t>
        </is>
      </c>
    </row>
    <row r="47">
      <c r="A47" s="9" t="inlineStr">
        <is>
          <t>Vehicles Delivered (thousands)</t>
        </is>
      </c>
      <c r="B47" s="14" t="n">
        <v>245</v>
      </c>
      <c r="C47" s="14" t="n">
        <v>368</v>
      </c>
      <c r="D47" s="14" t="n">
        <v>500</v>
      </c>
      <c r="E47" s="14" t="n">
        <v>936</v>
      </c>
      <c r="F47" s="14" t="n">
        <v>1313</v>
      </c>
      <c r="G47" s="14" t="n">
        <v>1809</v>
      </c>
      <c r="H47" s="14" t="n">
        <v>1789</v>
      </c>
      <c r="I47" s="14" t="n">
        <v>1636</v>
      </c>
      <c r="J47" s="9" t="inlineStr">
        <is>
          <t>Tesla Form 10-K / Tesla Q4 production-delivery release, annual operating metrics</t>
        </is>
      </c>
    </row>
    <row r="48">
      <c r="A48" s="9" t="inlineStr">
        <is>
          <t>Vehicles Produced (thousands)</t>
        </is>
      </c>
      <c r="B48" s="14" t="n">
        <v>254</v>
      </c>
      <c r="C48" s="14" t="n">
        <v>365</v>
      </c>
      <c r="D48" s="14" t="n">
        <v>510</v>
      </c>
      <c r="E48" s="14" t="n">
        <v>930</v>
      </c>
      <c r="F48" s="14" t="n">
        <v>1369</v>
      </c>
      <c r="G48" s="14" t="n">
        <v>1846</v>
      </c>
      <c r="H48" s="14" t="n">
        <v>1773</v>
      </c>
      <c r="I48" s="14" t="n">
        <v>1655</v>
      </c>
      <c r="J48" s="9" t="inlineStr">
        <is>
          <t>Tesla Form 10-K / Tesla Q4 production-delivery release, annual operating metrics</t>
        </is>
      </c>
    </row>
    <row r="49">
      <c r="A49" s="9" t="inlineStr">
        <is>
          <t>Energy Storage Deployed (GWh)</t>
        </is>
      </c>
      <c r="B49" s="14" t="n">
        <v>1.04</v>
      </c>
      <c r="C49" s="14" t="n">
        <v>1.65</v>
      </c>
      <c r="D49" s="14" t="n">
        <v>3.02</v>
      </c>
      <c r="E49" s="14" t="n">
        <v>3.99</v>
      </c>
      <c r="F49" s="14" t="n">
        <v>6.5</v>
      </c>
      <c r="G49" s="14" t="n">
        <v>14.7</v>
      </c>
      <c r="H49" s="14" t="n">
        <v>31.4</v>
      </c>
      <c r="I49" s="14" t="n">
        <v>46.7</v>
      </c>
      <c r="J49" s="9" t="inlineStr">
        <is>
          <t>Tesla Form 10-K / Tesla Q4 production-delivery release, annual operating metrics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>
      <c r="A1" s="4" t="inlineStr">
        <is>
          <t>STEP 1 — Reconstructed Income Statement (via FORMULAS)</t>
        </is>
      </c>
    </row>
    <row r="2">
      <c r="A2" s="5" t="inlineStr">
        <is>
          <t>All values pulled from 01_Source_Data via cross-sheet references. Click any cell to see formula.</t>
        </is>
      </c>
    </row>
    <row r="3"/>
    <row r="4">
      <c r="A4" s="13" t="inlineStr">
        <is>
          <t>Line Item</t>
        </is>
      </c>
      <c r="B4" s="13" t="inlineStr">
        <is>
          <t>FY2018</t>
        </is>
      </c>
      <c r="C4" s="13" t="inlineStr">
        <is>
          <t>FY2019</t>
        </is>
      </c>
      <c r="D4" s="13" t="inlineStr">
        <is>
          <t>FY2020</t>
        </is>
      </c>
      <c r="E4" s="13" t="inlineStr">
        <is>
          <t>FY2021</t>
        </is>
      </c>
      <c r="F4" s="13" t="inlineStr">
        <is>
          <t>FY2022</t>
        </is>
      </c>
      <c r="G4" s="13" t="inlineStr">
        <is>
          <t>FY2023</t>
        </is>
      </c>
      <c r="H4" s="13" t="inlineStr">
        <is>
          <t>FY2024</t>
        </is>
      </c>
      <c r="I4" s="13" t="inlineStr">
        <is>
          <t>FY2025</t>
        </is>
      </c>
      <c r="J4" s="13" t="inlineStr">
        <is>
          <t>Source</t>
        </is>
      </c>
    </row>
    <row r="5">
      <c r="A5" s="9" t="inlineStr">
        <is>
          <t>Total Revenue</t>
        </is>
      </c>
      <c r="B5" s="15">
        <f>'01_Source_Data'!B5</f>
        <v/>
      </c>
      <c r="C5" s="15">
        <f>'01_Source_Data'!C5</f>
        <v/>
      </c>
      <c r="D5" s="15">
        <f>'01_Source_Data'!D5</f>
        <v/>
      </c>
      <c r="E5" s="15">
        <f>'01_Source_Data'!E5</f>
        <v/>
      </c>
      <c r="F5" s="15">
        <f>'01_Source_Data'!F5</f>
        <v/>
      </c>
      <c r="G5" s="15">
        <f>'01_Source_Data'!G5</f>
        <v/>
      </c>
      <c r="H5" s="15">
        <f>'01_Source_Data'!H5</f>
        <v/>
      </c>
      <c r="I5" s="15">
        <f>'01_Source_Data'!I5</f>
        <v/>
      </c>
      <c r="J5" s="9">
        <f>'01_Source_Data'!J5</f>
        <v/>
      </c>
    </row>
    <row r="6">
      <c r="A6" s="9" t="inlineStr">
        <is>
          <t>Total Automotive Revenue</t>
        </is>
      </c>
      <c r="B6" s="15">
        <f>'01_Source_Data'!B9</f>
        <v/>
      </c>
      <c r="C6" s="15">
        <f>'01_Source_Data'!C9</f>
        <v/>
      </c>
      <c r="D6" s="15">
        <f>'01_Source_Data'!D9</f>
        <v/>
      </c>
      <c r="E6" s="15">
        <f>'01_Source_Data'!E9</f>
        <v/>
      </c>
      <c r="F6" s="15">
        <f>'01_Source_Data'!F9</f>
        <v/>
      </c>
      <c r="G6" s="15">
        <f>'01_Source_Data'!G9</f>
        <v/>
      </c>
      <c r="H6" s="15">
        <f>'01_Source_Data'!H9</f>
        <v/>
      </c>
      <c r="I6" s="15">
        <f>'01_Source_Data'!I9</f>
        <v/>
      </c>
      <c r="J6" s="9">
        <f>'01_Source_Data'!J9</f>
        <v/>
      </c>
    </row>
    <row r="7">
      <c r="A7" s="9" t="inlineStr">
        <is>
          <t>Energy Generation &amp; Storage</t>
        </is>
      </c>
      <c r="B7" s="15">
        <f>'01_Source_Data'!B10</f>
        <v/>
      </c>
      <c r="C7" s="15">
        <f>'01_Source_Data'!C10</f>
        <v/>
      </c>
      <c r="D7" s="15">
        <f>'01_Source_Data'!D10</f>
        <v/>
      </c>
      <c r="E7" s="15">
        <f>'01_Source_Data'!E10</f>
        <v/>
      </c>
      <c r="F7" s="15">
        <f>'01_Source_Data'!F10</f>
        <v/>
      </c>
      <c r="G7" s="15">
        <f>'01_Source_Data'!G10</f>
        <v/>
      </c>
      <c r="H7" s="15">
        <f>'01_Source_Data'!H10</f>
        <v/>
      </c>
      <c r="I7" s="15">
        <f>'01_Source_Data'!I10</f>
        <v/>
      </c>
      <c r="J7" s="9">
        <f>'01_Source_Data'!J10</f>
        <v/>
      </c>
    </row>
    <row r="8">
      <c r="A8" s="9" t="inlineStr">
        <is>
          <t>Services and Other</t>
        </is>
      </c>
      <c r="B8" s="15">
        <f>'01_Source_Data'!B11</f>
        <v/>
      </c>
      <c r="C8" s="15">
        <f>'01_Source_Data'!C11</f>
        <v/>
      </c>
      <c r="D8" s="15">
        <f>'01_Source_Data'!D11</f>
        <v/>
      </c>
      <c r="E8" s="15">
        <f>'01_Source_Data'!E11</f>
        <v/>
      </c>
      <c r="F8" s="15">
        <f>'01_Source_Data'!F11</f>
        <v/>
      </c>
      <c r="G8" s="15">
        <f>'01_Source_Data'!G11</f>
        <v/>
      </c>
      <c r="H8" s="15">
        <f>'01_Source_Data'!H11</f>
        <v/>
      </c>
      <c r="I8" s="15">
        <f>'01_Source_Data'!I11</f>
        <v/>
      </c>
      <c r="J8" s="9">
        <f>'01_Source_Data'!J11</f>
        <v/>
      </c>
    </row>
    <row r="9">
      <c r="A9" s="9" t="inlineStr">
        <is>
          <t>Cost of Revenues</t>
        </is>
      </c>
      <c r="B9" s="15">
        <f>'01_Source_Data'!B12</f>
        <v/>
      </c>
      <c r="C9" s="15">
        <f>'01_Source_Data'!C12</f>
        <v/>
      </c>
      <c r="D9" s="15">
        <f>'01_Source_Data'!D12</f>
        <v/>
      </c>
      <c r="E9" s="15">
        <f>'01_Source_Data'!E12</f>
        <v/>
      </c>
      <c r="F9" s="15">
        <f>'01_Source_Data'!F12</f>
        <v/>
      </c>
      <c r="G9" s="15">
        <f>'01_Source_Data'!G12</f>
        <v/>
      </c>
      <c r="H9" s="15">
        <f>'01_Source_Data'!H12</f>
        <v/>
      </c>
      <c r="I9" s="15">
        <f>'01_Source_Data'!I12</f>
        <v/>
      </c>
      <c r="J9" s="9">
        <f>'01_Source_Data'!J12</f>
        <v/>
      </c>
    </row>
    <row r="10">
      <c r="A10" s="9" t="inlineStr">
        <is>
          <t>Gross Profit</t>
        </is>
      </c>
      <c r="B10" s="15">
        <f>'01_Source_Data'!B13</f>
        <v/>
      </c>
      <c r="C10" s="15">
        <f>'01_Source_Data'!C13</f>
        <v/>
      </c>
      <c r="D10" s="15">
        <f>'01_Source_Data'!D13</f>
        <v/>
      </c>
      <c r="E10" s="15">
        <f>'01_Source_Data'!E13</f>
        <v/>
      </c>
      <c r="F10" s="15">
        <f>'01_Source_Data'!F13</f>
        <v/>
      </c>
      <c r="G10" s="15">
        <f>'01_Source_Data'!G13</f>
        <v/>
      </c>
      <c r="H10" s="15">
        <f>'01_Source_Data'!H13</f>
        <v/>
      </c>
      <c r="I10" s="15">
        <f>'01_Source_Data'!I13</f>
        <v/>
      </c>
      <c r="J10" s="9">
        <f>'01_Source_Data'!J13</f>
        <v/>
      </c>
    </row>
    <row r="11">
      <c r="A11" s="9" t="inlineStr">
        <is>
          <t>Research &amp; Development</t>
        </is>
      </c>
      <c r="B11" s="15">
        <f>'01_Source_Data'!B15</f>
        <v/>
      </c>
      <c r="C11" s="15">
        <f>'01_Source_Data'!C15</f>
        <v/>
      </c>
      <c r="D11" s="15">
        <f>'01_Source_Data'!D15</f>
        <v/>
      </c>
      <c r="E11" s="15">
        <f>'01_Source_Data'!E15</f>
        <v/>
      </c>
      <c r="F11" s="15">
        <f>'01_Source_Data'!F15</f>
        <v/>
      </c>
      <c r="G11" s="15">
        <f>'01_Source_Data'!G15</f>
        <v/>
      </c>
      <c r="H11" s="15">
        <f>'01_Source_Data'!H15</f>
        <v/>
      </c>
      <c r="I11" s="15">
        <f>'01_Source_Data'!I15</f>
        <v/>
      </c>
      <c r="J11" s="9">
        <f>'01_Source_Data'!J15</f>
        <v/>
      </c>
    </row>
    <row r="12">
      <c r="A12" s="9" t="inlineStr">
        <is>
          <t>Selling, General &amp; Administrative</t>
        </is>
      </c>
      <c r="B12" s="15">
        <f>'01_Source_Data'!B16</f>
        <v/>
      </c>
      <c r="C12" s="15">
        <f>'01_Source_Data'!C16</f>
        <v/>
      </c>
      <c r="D12" s="15">
        <f>'01_Source_Data'!D16</f>
        <v/>
      </c>
      <c r="E12" s="15">
        <f>'01_Source_Data'!E16</f>
        <v/>
      </c>
      <c r="F12" s="15">
        <f>'01_Source_Data'!F16</f>
        <v/>
      </c>
      <c r="G12" s="15">
        <f>'01_Source_Data'!G16</f>
        <v/>
      </c>
      <c r="H12" s="15">
        <f>'01_Source_Data'!H16</f>
        <v/>
      </c>
      <c r="I12" s="15">
        <f>'01_Source_Data'!I16</f>
        <v/>
      </c>
      <c r="J12" s="9">
        <f>'01_Source_Data'!J16</f>
        <v/>
      </c>
    </row>
    <row r="13">
      <c r="A13" s="9" t="inlineStr">
        <is>
          <t>Restructuring &amp; Other</t>
        </is>
      </c>
      <c r="B13" s="15">
        <f>'01_Source_Data'!B17</f>
        <v/>
      </c>
      <c r="C13" s="15">
        <f>'01_Source_Data'!C17</f>
        <v/>
      </c>
      <c r="D13" s="15">
        <f>'01_Source_Data'!D17</f>
        <v/>
      </c>
      <c r="E13" s="15">
        <f>'01_Source_Data'!E17</f>
        <v/>
      </c>
      <c r="F13" s="15">
        <f>'01_Source_Data'!F17</f>
        <v/>
      </c>
      <c r="G13" s="15">
        <f>'01_Source_Data'!G17</f>
        <v/>
      </c>
      <c r="H13" s="15">
        <f>'01_Source_Data'!H17</f>
        <v/>
      </c>
      <c r="I13" s="15">
        <f>'01_Source_Data'!I17</f>
        <v/>
      </c>
      <c r="J13" s="9">
        <f>'01_Source_Data'!J17</f>
        <v/>
      </c>
    </row>
    <row r="14">
      <c r="A14" s="9" t="inlineStr">
        <is>
          <t>Income from Operations</t>
        </is>
      </c>
      <c r="B14" s="15">
        <f>'01_Source_Data'!B19</f>
        <v/>
      </c>
      <c r="C14" s="15">
        <f>'01_Source_Data'!C19</f>
        <v/>
      </c>
      <c r="D14" s="15">
        <f>'01_Source_Data'!D19</f>
        <v/>
      </c>
      <c r="E14" s="15">
        <f>'01_Source_Data'!E19</f>
        <v/>
      </c>
      <c r="F14" s="15">
        <f>'01_Source_Data'!F19</f>
        <v/>
      </c>
      <c r="G14" s="15">
        <f>'01_Source_Data'!G19</f>
        <v/>
      </c>
      <c r="H14" s="15">
        <f>'01_Source_Data'!H19</f>
        <v/>
      </c>
      <c r="I14" s="15">
        <f>'01_Source_Data'!I19</f>
        <v/>
      </c>
      <c r="J14" s="9">
        <f>'01_Source_Data'!J19</f>
        <v/>
      </c>
    </row>
    <row r="15"/>
    <row r="16"/>
    <row r="17">
      <c r="A17" s="7" t="inlineStr">
        <is>
          <t>DERIVED RATIOS (Excel formulas)</t>
        </is>
      </c>
    </row>
    <row r="18">
      <c r="A18" s="13" t="inlineStr">
        <is>
          <t>Line Item</t>
        </is>
      </c>
      <c r="B18" s="13" t="inlineStr">
        <is>
          <t>FY2018</t>
        </is>
      </c>
      <c r="C18" s="13" t="inlineStr">
        <is>
          <t>FY2019</t>
        </is>
      </c>
      <c r="D18" s="13" t="inlineStr">
        <is>
          <t>FY2020</t>
        </is>
      </c>
      <c r="E18" s="13" t="inlineStr">
        <is>
          <t>FY2021</t>
        </is>
      </c>
      <c r="F18" s="13" t="inlineStr">
        <is>
          <t>FY2022</t>
        </is>
      </c>
      <c r="G18" s="13" t="inlineStr">
        <is>
          <t>FY2023</t>
        </is>
      </c>
      <c r="H18" s="13" t="inlineStr">
        <is>
          <t>FY2024</t>
        </is>
      </c>
      <c r="I18" s="13" t="inlineStr">
        <is>
          <t>FY2025</t>
        </is>
      </c>
      <c r="J18" s="13" t="inlineStr">
        <is>
          <t>Source</t>
        </is>
      </c>
    </row>
    <row r="19">
      <c r="A19" s="9" t="inlineStr">
        <is>
          <t>Gross Margin %</t>
        </is>
      </c>
      <c r="B19" s="16">
        <f>'01_Source_Data'!B13/'01_Source_Data'!B5</f>
        <v/>
      </c>
      <c r="C19" s="16">
        <f>'01_Source_Data'!C13/'01_Source_Data'!C5</f>
        <v/>
      </c>
      <c r="D19" s="16">
        <f>'01_Source_Data'!D13/'01_Source_Data'!D5</f>
        <v/>
      </c>
      <c r="E19" s="16">
        <f>'01_Source_Data'!E13/'01_Source_Data'!E5</f>
        <v/>
      </c>
      <c r="F19" s="16">
        <f>'01_Source_Data'!F13/'01_Source_Data'!F5</f>
        <v/>
      </c>
      <c r="G19" s="16">
        <f>'01_Source_Data'!G13/'01_Source_Data'!G5</f>
        <v/>
      </c>
      <c r="H19" s="16">
        <f>'01_Source_Data'!H13/'01_Source_Data'!H5</f>
        <v/>
      </c>
      <c r="I19" s="16">
        <f>'01_Source_Data'!I13/'01_Source_Data'!I5</f>
        <v/>
      </c>
      <c r="J19" s="9" t="inlineStr">
        <is>
          <t>Formula: numerator / denominator</t>
        </is>
      </c>
    </row>
    <row r="20">
      <c r="A20" s="9" t="inlineStr">
        <is>
          <t>Operating Margin %</t>
        </is>
      </c>
      <c r="B20" s="16">
        <f>'01_Source_Data'!B19/'01_Source_Data'!B5</f>
        <v/>
      </c>
      <c r="C20" s="16">
        <f>'01_Source_Data'!C19/'01_Source_Data'!C5</f>
        <v/>
      </c>
      <c r="D20" s="16">
        <f>'01_Source_Data'!D19/'01_Source_Data'!D5</f>
        <v/>
      </c>
      <c r="E20" s="16">
        <f>'01_Source_Data'!E19/'01_Source_Data'!E5</f>
        <v/>
      </c>
      <c r="F20" s="16">
        <f>'01_Source_Data'!F19/'01_Source_Data'!F5</f>
        <v/>
      </c>
      <c r="G20" s="16">
        <f>'01_Source_Data'!G19/'01_Source_Data'!G5</f>
        <v/>
      </c>
      <c r="H20" s="16">
        <f>'01_Source_Data'!H19/'01_Source_Data'!H5</f>
        <v/>
      </c>
      <c r="I20" s="16">
        <f>'01_Source_Data'!I19/'01_Source_Data'!I5</f>
        <v/>
      </c>
      <c r="J20" s="9" t="inlineStr">
        <is>
          <t>Formula: numerator / denominator</t>
        </is>
      </c>
    </row>
    <row r="21">
      <c r="A21" s="9" t="inlineStr">
        <is>
          <t>R&amp;D as % of Revenue</t>
        </is>
      </c>
      <c r="B21" s="16">
        <f>'01_Source_Data'!B15/'01_Source_Data'!B5</f>
        <v/>
      </c>
      <c r="C21" s="16">
        <f>'01_Source_Data'!C15/'01_Source_Data'!C5</f>
        <v/>
      </c>
      <c r="D21" s="16">
        <f>'01_Source_Data'!D15/'01_Source_Data'!D5</f>
        <v/>
      </c>
      <c r="E21" s="16">
        <f>'01_Source_Data'!E15/'01_Source_Data'!E5</f>
        <v/>
      </c>
      <c r="F21" s="16">
        <f>'01_Source_Data'!F15/'01_Source_Data'!F5</f>
        <v/>
      </c>
      <c r="G21" s="16">
        <f>'01_Source_Data'!G15/'01_Source_Data'!G5</f>
        <v/>
      </c>
      <c r="H21" s="16">
        <f>'01_Source_Data'!H15/'01_Source_Data'!H5</f>
        <v/>
      </c>
      <c r="I21" s="16">
        <f>'01_Source_Data'!I15/'01_Source_Data'!I5</f>
        <v/>
      </c>
      <c r="J21" s="9" t="inlineStr">
        <is>
          <t>Formula: numerator / denominator</t>
        </is>
      </c>
    </row>
    <row r="22">
      <c r="A22" s="9" t="inlineStr">
        <is>
          <t>SG&amp;A as % of Revenue</t>
        </is>
      </c>
      <c r="B22" s="16">
        <f>'01_Source_Data'!B16/'01_Source_Data'!B5</f>
        <v/>
      </c>
      <c r="C22" s="16">
        <f>'01_Source_Data'!C16/'01_Source_Data'!C5</f>
        <v/>
      </c>
      <c r="D22" s="16">
        <f>'01_Source_Data'!D16/'01_Source_Data'!D5</f>
        <v/>
      </c>
      <c r="E22" s="16">
        <f>'01_Source_Data'!E16/'01_Source_Data'!E5</f>
        <v/>
      </c>
      <c r="F22" s="16">
        <f>'01_Source_Data'!F16/'01_Source_Data'!F5</f>
        <v/>
      </c>
      <c r="G22" s="16">
        <f>'01_Source_Data'!G16/'01_Source_Data'!G5</f>
        <v/>
      </c>
      <c r="H22" s="16">
        <f>'01_Source_Data'!H16/'01_Source_Data'!H5</f>
        <v/>
      </c>
      <c r="I22" s="16">
        <f>'01_Source_Data'!I16/'01_Source_Data'!I5</f>
        <v/>
      </c>
      <c r="J22" s="9" t="inlineStr">
        <is>
          <t>Formula: numerator / denominator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38" customWidth="1" min="1" max="1"/>
    <col width="43" customWidth="1" min="2" max="2"/>
    <col width="43" customWidth="1" min="3" max="3"/>
    <col width="43" customWidth="1" min="4" max="4"/>
    <col width="43" customWidth="1" min="5" max="5"/>
    <col width="43" customWidth="1" min="6" max="6"/>
    <col width="43" customWidth="1" min="7" max="7"/>
    <col width="43" customWidth="1" min="8" max="8"/>
    <col width="43" customWidth="1" min="9" max="9"/>
    <col width="50" customWidth="1" min="10" max="10"/>
    <col width="50" customWidth="1" min="11" max="11"/>
  </cols>
  <sheetData>
    <row r="1">
      <c r="A1" s="4" t="inlineStr">
        <is>
          <t>STEP 2 — Vertical Analysis (% of Net Revenue)</t>
        </is>
      </c>
    </row>
    <row r="2">
      <c r="A2" s="5" t="inlineStr">
        <is>
          <t>Each line / Net Revenue, computed via Excel formula. Diagnostic written for each material move.</t>
        </is>
      </c>
    </row>
    <row r="3"/>
    <row r="4">
      <c r="A4" s="13" t="inlineStr">
        <is>
          <t>Line Item</t>
        </is>
      </c>
      <c r="B4" s="13" t="inlineStr">
        <is>
          <t>2018 %</t>
        </is>
      </c>
      <c r="C4" s="13" t="inlineStr">
        <is>
          <t>2019 %</t>
        </is>
      </c>
      <c r="D4" s="13" t="inlineStr">
        <is>
          <t>2020 %</t>
        </is>
      </c>
      <c r="E4" s="13" t="inlineStr">
        <is>
          <t>2021 %</t>
        </is>
      </c>
      <c r="F4" s="13" t="inlineStr">
        <is>
          <t>2022 %</t>
        </is>
      </c>
      <c r="G4" s="13" t="inlineStr">
        <is>
          <t>2023 %</t>
        </is>
      </c>
      <c r="H4" s="13" t="inlineStr">
        <is>
          <t>2024 %</t>
        </is>
      </c>
      <c r="I4" s="13" t="inlineStr">
        <is>
          <t>2025 %</t>
        </is>
      </c>
      <c r="J4" s="13" t="inlineStr">
        <is>
          <t>Δ% 24v22</t>
        </is>
      </c>
      <c r="K4" s="13" t="inlineStr">
        <is>
          <t>Diagnostic</t>
        </is>
      </c>
    </row>
    <row r="5">
      <c r="A5" s="9" t="inlineStr">
        <is>
          <t>Total Revenue</t>
        </is>
      </c>
      <c r="B5" s="16">
        <f>'01_Source_Data'!B5/'01_Source_Data'!B5</f>
        <v/>
      </c>
      <c r="C5" s="16">
        <f>'01_Source_Data'!C5/'01_Source_Data'!C5</f>
        <v/>
      </c>
      <c r="D5" s="16">
        <f>'01_Source_Data'!D5/'01_Source_Data'!D5</f>
        <v/>
      </c>
      <c r="E5" s="16">
        <f>'01_Source_Data'!E5/'01_Source_Data'!E5</f>
        <v/>
      </c>
      <c r="F5" s="16">
        <f>'01_Source_Data'!F5/'01_Source_Data'!F5</f>
        <v/>
      </c>
      <c r="G5" s="16">
        <f>'01_Source_Data'!G5/'01_Source_Data'!G5</f>
        <v/>
      </c>
      <c r="H5" s="16">
        <f>'01_Source_Data'!H5/'01_Source_Data'!H5</f>
        <v/>
      </c>
      <c r="I5" s="16">
        <f>'01_Source_Data'!I5/'01_Source_Data'!I5</f>
        <v/>
      </c>
      <c r="J5" s="16">
        <f>('01_Source_Data'!H5/'01_Source_Data'!H5)-('01_Source_Data'!F5/'01_Source_Data'!F5)</f>
        <v/>
      </c>
      <c r="K5" s="9" t="inlineStr">
        <is>
          <t>100% by definition (denominator)</t>
        </is>
      </c>
    </row>
    <row r="6">
      <c r="A6" s="9" t="inlineStr">
        <is>
          <t>Total Automotive Revenue</t>
        </is>
      </c>
      <c r="B6" s="16">
        <f>'01_Source_Data'!B9/'01_Source_Data'!B5</f>
        <v/>
      </c>
      <c r="C6" s="16">
        <f>'01_Source_Data'!C9/'01_Source_Data'!C5</f>
        <v/>
      </c>
      <c r="D6" s="16">
        <f>'01_Source_Data'!D9/'01_Source_Data'!D5</f>
        <v/>
      </c>
      <c r="E6" s="16">
        <f>'01_Source_Data'!E9/'01_Source_Data'!E5</f>
        <v/>
      </c>
      <c r="F6" s="16">
        <f>'01_Source_Data'!F9/'01_Source_Data'!F5</f>
        <v/>
      </c>
      <c r="G6" s="16">
        <f>'01_Source_Data'!G9/'01_Source_Data'!G5</f>
        <v/>
      </c>
      <c r="H6" s="16">
        <f>'01_Source_Data'!H9/'01_Source_Data'!H5</f>
        <v/>
      </c>
      <c r="I6" s="16">
        <f>'01_Source_Data'!I9/'01_Source_Data'!I5</f>
        <v/>
      </c>
      <c r="J6" s="16">
        <f>('01_Source_Data'!H9/'01_Source_Data'!H5)-('01_Source_Data'!F9/'01_Source_Data'!F5)</f>
        <v/>
      </c>
      <c r="K6" s="9" t="inlineStr">
        <is>
          <t>Auto declining share: from ~87% (2022) to ~73% (2025)</t>
        </is>
      </c>
    </row>
    <row r="7">
      <c r="A7" s="9" t="inlineStr">
        <is>
          <t>Energy Generation &amp; Storage</t>
        </is>
      </c>
      <c r="B7" s="16">
        <f>'01_Source_Data'!B10/'01_Source_Data'!B5</f>
        <v/>
      </c>
      <c r="C7" s="16">
        <f>'01_Source_Data'!C10/'01_Source_Data'!C5</f>
        <v/>
      </c>
      <c r="D7" s="16">
        <f>'01_Source_Data'!D10/'01_Source_Data'!D5</f>
        <v/>
      </c>
      <c r="E7" s="16">
        <f>'01_Source_Data'!E10/'01_Source_Data'!E5</f>
        <v/>
      </c>
      <c r="F7" s="16">
        <f>'01_Source_Data'!F10/'01_Source_Data'!F5</f>
        <v/>
      </c>
      <c r="G7" s="16">
        <f>'01_Source_Data'!G10/'01_Source_Data'!G5</f>
        <v/>
      </c>
      <c r="H7" s="16">
        <f>'01_Source_Data'!H10/'01_Source_Data'!H5</f>
        <v/>
      </c>
      <c r="I7" s="16">
        <f>'01_Source_Data'!I10/'01_Source_Data'!I5</f>
        <v/>
      </c>
      <c r="J7" s="16">
        <f>('01_Source_Data'!H10/'01_Source_Data'!H5)-('01_Source_Data'!F10/'01_Source_Data'!F5)</f>
        <v/>
      </c>
      <c r="K7" s="9" t="inlineStr">
        <is>
          <t>Energy share rising: from 4.8% to 13.5% (+8.7pp)</t>
        </is>
      </c>
    </row>
    <row r="8">
      <c r="A8" s="9" t="inlineStr">
        <is>
          <t>Services and Other</t>
        </is>
      </c>
      <c r="B8" s="16">
        <f>'01_Source_Data'!B11/'01_Source_Data'!B5</f>
        <v/>
      </c>
      <c r="C8" s="16">
        <f>'01_Source_Data'!C11/'01_Source_Data'!C5</f>
        <v/>
      </c>
      <c r="D8" s="16">
        <f>'01_Source_Data'!D11/'01_Source_Data'!D5</f>
        <v/>
      </c>
      <c r="E8" s="16">
        <f>'01_Source_Data'!E11/'01_Source_Data'!E5</f>
        <v/>
      </c>
      <c r="F8" s="16">
        <f>'01_Source_Data'!F11/'01_Source_Data'!F5</f>
        <v/>
      </c>
      <c r="G8" s="16">
        <f>'01_Source_Data'!G11/'01_Source_Data'!G5</f>
        <v/>
      </c>
      <c r="H8" s="16">
        <f>'01_Source_Data'!H11/'01_Source_Data'!H5</f>
        <v/>
      </c>
      <c r="I8" s="16">
        <f>'01_Source_Data'!I11/'01_Source_Data'!I5</f>
        <v/>
      </c>
      <c r="J8" s="16">
        <f>('01_Source_Data'!H11/'01_Source_Data'!H5)-('01_Source_Data'!F11/'01_Source_Data'!F5)</f>
        <v/>
      </c>
      <c r="K8" s="9" t="inlineStr">
        <is>
          <t>Services share rising: from 7.5% to 13.2%</t>
        </is>
      </c>
    </row>
    <row r="9">
      <c r="A9" s="9" t="inlineStr">
        <is>
          <t>Cost of Revenues</t>
        </is>
      </c>
      <c r="B9" s="16">
        <f>'01_Source_Data'!B12/'01_Source_Data'!B5</f>
        <v/>
      </c>
      <c r="C9" s="16">
        <f>'01_Source_Data'!C12/'01_Source_Data'!C5</f>
        <v/>
      </c>
      <c r="D9" s="16">
        <f>'01_Source_Data'!D12/'01_Source_Data'!D5</f>
        <v/>
      </c>
      <c r="E9" s="16">
        <f>'01_Source_Data'!E12/'01_Source_Data'!E5</f>
        <v/>
      </c>
      <c r="F9" s="16">
        <f>'01_Source_Data'!F12/'01_Source_Data'!F5</f>
        <v/>
      </c>
      <c r="G9" s="16">
        <f>'01_Source_Data'!G12/'01_Source_Data'!G5</f>
        <v/>
      </c>
      <c r="H9" s="16">
        <f>'01_Source_Data'!H12/'01_Source_Data'!H5</f>
        <v/>
      </c>
      <c r="I9" s="16">
        <f>'01_Source_Data'!I12/'01_Source_Data'!I5</f>
        <v/>
      </c>
      <c r="J9" s="16">
        <f>('01_Source_Data'!H12/'01_Source_Data'!H5)-('01_Source_Data'!F12/'01_Source_Data'!F5)</f>
        <v/>
      </c>
      <c r="K9" s="9" t="inlineStr">
        <is>
          <t>COGS share rose 74.4%-&gt;82.1% — pricing war + Cybertruck launch costs</t>
        </is>
      </c>
    </row>
    <row r="10">
      <c r="A10" s="9" t="inlineStr">
        <is>
          <t>Gross Profit</t>
        </is>
      </c>
      <c r="B10" s="16">
        <f>'01_Source_Data'!B13/'01_Source_Data'!B5</f>
        <v/>
      </c>
      <c r="C10" s="16">
        <f>'01_Source_Data'!C13/'01_Source_Data'!C5</f>
        <v/>
      </c>
      <c r="D10" s="16">
        <f>'01_Source_Data'!D13/'01_Source_Data'!D5</f>
        <v/>
      </c>
      <c r="E10" s="16">
        <f>'01_Source_Data'!E13/'01_Source_Data'!E5</f>
        <v/>
      </c>
      <c r="F10" s="16">
        <f>'01_Source_Data'!F13/'01_Source_Data'!F5</f>
        <v/>
      </c>
      <c r="G10" s="16">
        <f>'01_Source_Data'!G13/'01_Source_Data'!G5</f>
        <v/>
      </c>
      <c r="H10" s="16">
        <f>'01_Source_Data'!H13/'01_Source_Data'!H5</f>
        <v/>
      </c>
      <c r="I10" s="16">
        <f>'01_Source_Data'!I13/'01_Source_Data'!I5</f>
        <v/>
      </c>
      <c r="J10" s="16">
        <f>('01_Source_Data'!H13/'01_Source_Data'!H5)-('01_Source_Data'!F13/'01_Source_Data'!F5)</f>
        <v/>
      </c>
      <c r="K10" s="9" t="inlineStr">
        <is>
          <t>GP margin fell 25.6%-&gt;17.9% (-7.7pp)</t>
        </is>
      </c>
    </row>
    <row r="11">
      <c r="A11" s="9" t="inlineStr">
        <is>
          <t>Research &amp; Development</t>
        </is>
      </c>
      <c r="B11" s="16">
        <f>'01_Source_Data'!B15/'01_Source_Data'!B5</f>
        <v/>
      </c>
      <c r="C11" s="16">
        <f>'01_Source_Data'!C15/'01_Source_Data'!C5</f>
        <v/>
      </c>
      <c r="D11" s="16">
        <f>'01_Source_Data'!D15/'01_Source_Data'!D5</f>
        <v/>
      </c>
      <c r="E11" s="16">
        <f>'01_Source_Data'!E15/'01_Source_Data'!E5</f>
        <v/>
      </c>
      <c r="F11" s="16">
        <f>'01_Source_Data'!F15/'01_Source_Data'!F5</f>
        <v/>
      </c>
      <c r="G11" s="16">
        <f>'01_Source_Data'!G15/'01_Source_Data'!G5</f>
        <v/>
      </c>
      <c r="H11" s="16">
        <f>'01_Source_Data'!H15/'01_Source_Data'!H5</f>
        <v/>
      </c>
      <c r="I11" s="16">
        <f>'01_Source_Data'!I15/'01_Source_Data'!I5</f>
        <v/>
      </c>
      <c r="J11" s="16">
        <f>('01_Source_Data'!H15/'01_Source_Data'!H5)-('01_Source_Data'!F15/'01_Source_Data'!F5)</f>
        <v/>
      </c>
      <c r="K11" s="9" t="inlineStr">
        <is>
          <t>R&amp;D up 3.8%-&gt;4.6% — AI/FSD/Robotaxi accelerating</t>
        </is>
      </c>
    </row>
    <row r="12">
      <c r="A12" s="9" t="inlineStr">
        <is>
          <t>Selling, General &amp; Administrative</t>
        </is>
      </c>
      <c r="B12" s="16">
        <f>'01_Source_Data'!B16/'01_Source_Data'!B5</f>
        <v/>
      </c>
      <c r="C12" s="16">
        <f>'01_Source_Data'!C16/'01_Source_Data'!C5</f>
        <v/>
      </c>
      <c r="D12" s="16">
        <f>'01_Source_Data'!D16/'01_Source_Data'!D5</f>
        <v/>
      </c>
      <c r="E12" s="16">
        <f>'01_Source_Data'!E16/'01_Source_Data'!E5</f>
        <v/>
      </c>
      <c r="F12" s="16">
        <f>'01_Source_Data'!F16/'01_Source_Data'!F5</f>
        <v/>
      </c>
      <c r="G12" s="16">
        <f>'01_Source_Data'!G16/'01_Source_Data'!G5</f>
        <v/>
      </c>
      <c r="H12" s="16">
        <f>'01_Source_Data'!H16/'01_Source_Data'!H5</f>
        <v/>
      </c>
      <c r="I12" s="16">
        <f>'01_Source_Data'!I16/'01_Source_Data'!I5</f>
        <v/>
      </c>
      <c r="J12" s="16">
        <f>('01_Source_Data'!H16/'01_Source_Data'!H5)-('01_Source_Data'!F16/'01_Source_Data'!F5)</f>
        <v/>
      </c>
      <c r="K12" s="9" t="inlineStr">
        <is>
          <t>SG&amp;A 4.8%-&gt;5.3% — legal + retail expansion</t>
        </is>
      </c>
    </row>
    <row r="13">
      <c r="A13" s="9" t="inlineStr">
        <is>
          <t>Income from Operations</t>
        </is>
      </c>
      <c r="B13" s="16">
        <f>'01_Source_Data'!B19/'01_Source_Data'!B5</f>
        <v/>
      </c>
      <c r="C13" s="16">
        <f>'01_Source_Data'!C19/'01_Source_Data'!C5</f>
        <v/>
      </c>
      <c r="D13" s="16">
        <f>'01_Source_Data'!D19/'01_Source_Data'!D5</f>
        <v/>
      </c>
      <c r="E13" s="16">
        <f>'01_Source_Data'!E19/'01_Source_Data'!E5</f>
        <v/>
      </c>
      <c r="F13" s="16">
        <f>'01_Source_Data'!F19/'01_Source_Data'!F5</f>
        <v/>
      </c>
      <c r="G13" s="16">
        <f>'01_Source_Data'!G19/'01_Source_Data'!G5</f>
        <v/>
      </c>
      <c r="H13" s="16">
        <f>'01_Source_Data'!H19/'01_Source_Data'!H5</f>
        <v/>
      </c>
      <c r="I13" s="16">
        <f>'01_Source_Data'!I19/'01_Source_Data'!I5</f>
        <v/>
      </c>
      <c r="J13" s="16">
        <f>('01_Source_Data'!H19/'01_Source_Data'!H5)-('01_Source_Data'!F19/'01_Source_Data'!F5)</f>
        <v/>
      </c>
      <c r="K13" s="9" t="inlineStr">
        <is>
          <t>OI margin collapsed 16.8%-&gt;7.3% (-9.5pp); DoL on declining GP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11" customWidth="1" min="3" max="3"/>
    <col width="19" customWidth="1" min="4" max="4"/>
    <col width="55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3 — Cost Classification (16 lines x 3 dimensions)</t>
        </is>
      </c>
    </row>
    <row r="2">
      <c r="A2" s="5" t="inlineStr">
        <is>
          <t>Nature x Behaviour x Function for each material cost line</t>
        </is>
      </c>
    </row>
    <row r="3"/>
    <row r="4">
      <c r="A4" s="8" t="inlineStr">
        <is>
          <t>cost_line</t>
        </is>
      </c>
      <c r="B4" s="8" t="inlineStr">
        <is>
          <t>nature</t>
        </is>
      </c>
      <c r="C4" s="8" t="inlineStr">
        <is>
          <t>behaviour</t>
        </is>
      </c>
      <c r="D4" s="8" t="inlineStr">
        <is>
          <t>function</t>
        </is>
      </c>
      <c r="E4" s="8" t="inlineStr">
        <is>
          <t>justification_and_flow</t>
        </is>
      </c>
    </row>
    <row r="5">
      <c r="A5" s="9" t="inlineStr">
        <is>
          <t>Battery cells (LFP / NCM / 4680)</t>
        </is>
      </c>
      <c r="B5" s="9" t="inlineStr">
        <is>
          <t>Direct</t>
        </is>
      </c>
      <c r="C5" s="9" t="inlineStr">
        <is>
          <t>Variable</t>
        </is>
      </c>
      <c r="D5" s="9" t="inlineStr">
        <is>
          <t>Product</t>
        </is>
      </c>
      <c r="E5" s="9" t="inlineStr">
        <is>
          <t>Largest BoM per vehicle; flexes with units -&gt; Step 5 DM -&gt; Step 6 COGM</t>
        </is>
      </c>
    </row>
    <row r="6">
      <c r="A6" s="9" t="inlineStr">
        <is>
          <t>Aluminium &amp; steel body materials</t>
        </is>
      </c>
      <c r="B6" s="9" t="inlineStr">
        <is>
          <t>Direct</t>
        </is>
      </c>
      <c r="C6" s="9" t="inlineStr">
        <is>
          <t>Variable</t>
        </is>
      </c>
      <c r="D6" s="9" t="inlineStr">
        <is>
          <t>Product</t>
        </is>
      </c>
      <c r="E6" s="9" t="inlineStr">
        <is>
          <t>Per-vehicle commodity; flexes with production -&gt; Step 5 DM</t>
        </is>
      </c>
    </row>
    <row r="7">
      <c r="A7" s="9" t="inlineStr">
        <is>
          <t>Electric motors &amp; drive units</t>
        </is>
      </c>
      <c r="B7" s="9" t="inlineStr">
        <is>
          <t>Direct</t>
        </is>
      </c>
      <c r="C7" s="9" t="inlineStr">
        <is>
          <t>Variable</t>
        </is>
      </c>
      <c r="D7" s="9" t="inlineStr">
        <is>
          <t>Product</t>
        </is>
      </c>
      <c r="E7" s="9" t="inlineStr">
        <is>
          <t>Per-vehicle component -&gt; Step 5 DM</t>
        </is>
      </c>
    </row>
    <row r="8">
      <c r="A8" s="9" t="inlineStr">
        <is>
          <t>Direct manufacturing labour</t>
        </is>
      </c>
      <c r="B8" s="9" t="inlineStr">
        <is>
          <t>Direct</t>
        </is>
      </c>
      <c r="C8" s="9" t="inlineStr">
        <is>
          <t>Variable</t>
        </is>
      </c>
      <c r="D8" s="9" t="inlineStr">
        <is>
          <t>Product</t>
        </is>
      </c>
      <c r="E8" s="9" t="inlineStr">
        <is>
          <t>Per-vehicle DLH at Fremont/Shanghai/Berlin/Austin -&gt; Step 5 DL</t>
        </is>
      </c>
    </row>
    <row r="9">
      <c r="A9" s="9" t="inlineStr">
        <is>
          <t>Megapack / Powerwall cells &amp; inverters</t>
        </is>
      </c>
      <c r="B9" s="9" t="inlineStr">
        <is>
          <t>Direct</t>
        </is>
      </c>
      <c r="C9" s="9" t="inlineStr">
        <is>
          <t>Variable</t>
        </is>
      </c>
      <c r="D9" s="9" t="inlineStr">
        <is>
          <t>Product (Energy)</t>
        </is>
      </c>
      <c r="E9" s="9" t="inlineStr">
        <is>
          <t>Variable with deployments -&gt; energy segment COGS</t>
        </is>
      </c>
    </row>
    <row r="10">
      <c r="A10" s="9" t="inlineStr">
        <is>
          <t>Gigafactory electricity &amp; utilities</t>
        </is>
      </c>
      <c r="B10" s="9" t="inlineStr">
        <is>
          <t>Indirect</t>
        </is>
      </c>
      <c r="C10" s="9" t="inlineStr">
        <is>
          <t>Mixed</t>
        </is>
      </c>
      <c r="D10" s="9" t="inlineStr">
        <is>
          <t>Product (MOH)</t>
        </is>
      </c>
      <c r="E10" s="9" t="inlineStr">
        <is>
          <t>Fixed base load + variable per output -&gt; Step 4 High-Low</t>
        </is>
      </c>
    </row>
    <row r="11">
      <c r="A11" s="9" t="inlineStr">
        <is>
          <t>Indirect production labour</t>
        </is>
      </c>
      <c r="B11" s="9" t="inlineStr">
        <is>
          <t>Indirect</t>
        </is>
      </c>
      <c r="C11" s="9" t="inlineStr">
        <is>
          <t>Mixed</t>
        </is>
      </c>
      <c r="D11" s="9" t="inlineStr">
        <is>
          <t>Product (MOH)</t>
        </is>
      </c>
      <c r="E11" s="9" t="inlineStr">
        <is>
          <t>Fixed managers + variable overtime -&gt; Step 4</t>
        </is>
      </c>
    </row>
    <row r="12">
      <c r="A12" s="9" t="inlineStr">
        <is>
          <t>Tooling &amp; machine depreciation</t>
        </is>
      </c>
      <c r="B12" s="9" t="inlineStr">
        <is>
          <t>Indirect</t>
        </is>
      </c>
      <c r="C12" s="9" t="inlineStr">
        <is>
          <t>Fixed</t>
        </is>
      </c>
      <c r="D12" s="9" t="inlineStr">
        <is>
          <t>Product (MOH)</t>
        </is>
      </c>
      <c r="E12" s="9" t="inlineStr">
        <is>
          <t>Capex committed; constant per period -&gt; Step 5 Fixed MOH</t>
        </is>
      </c>
    </row>
    <row r="13">
      <c r="A13" s="9" t="inlineStr">
        <is>
          <t>Plant maintenance &amp; repairs</t>
        </is>
      </c>
      <c r="B13" s="9" t="inlineStr">
        <is>
          <t>Indirect</t>
        </is>
      </c>
      <c r="C13" s="9" t="inlineStr">
        <is>
          <t>Mixed</t>
        </is>
      </c>
      <c r="D13" s="9" t="inlineStr">
        <is>
          <t>Product (MOH)</t>
        </is>
      </c>
      <c r="E13" s="9" t="inlineStr">
        <is>
          <t>Scheduled + breakdown variable -&gt; Step 4</t>
        </is>
      </c>
    </row>
    <row r="14">
      <c r="A14" s="9" t="inlineStr">
        <is>
          <t>Warranty reserves</t>
        </is>
      </c>
      <c r="B14" s="9" t="inlineStr">
        <is>
          <t>Indirect</t>
        </is>
      </c>
      <c r="C14" s="9" t="inlineStr">
        <is>
          <t>Variable</t>
        </is>
      </c>
      <c r="D14" s="9" t="inlineStr">
        <is>
          <t>Product (MOH)</t>
        </is>
      </c>
      <c r="E14" s="9" t="inlineStr">
        <is>
          <t>Accrued per vehicle delivered; flexes with units</t>
        </is>
      </c>
    </row>
    <row r="15">
      <c r="A15" s="9" t="inlineStr">
        <is>
          <t>Supercharger network operating costs</t>
        </is>
      </c>
      <c r="B15" s="9" t="inlineStr">
        <is>
          <t>Indirect</t>
        </is>
      </c>
      <c r="C15" s="9" t="inlineStr">
        <is>
          <t>Mixed</t>
        </is>
      </c>
      <c r="D15" s="9" t="inlineStr">
        <is>
          <t>Period (Services)</t>
        </is>
      </c>
      <c r="E15" s="9" t="inlineStr">
        <is>
          <t>Site fixed + electricity variable -&gt; Step 9 Services</t>
        </is>
      </c>
    </row>
    <row r="16">
      <c r="A16" s="9" t="inlineStr">
        <is>
          <t>R&amp;D - AI, FSD, Battery, Robotaxi</t>
        </is>
      </c>
      <c r="B16" s="9" t="inlineStr">
        <is>
          <t>Indirect</t>
        </is>
      </c>
      <c r="C16" s="9" t="inlineStr">
        <is>
          <t>Fixed</t>
        </is>
      </c>
      <c r="D16" s="9" t="inlineStr">
        <is>
          <t>Period</t>
        </is>
      </c>
      <c r="E16" s="9" t="inlineStr">
        <is>
          <t>Committed; expensed full -&gt; Step 9 only</t>
        </is>
      </c>
    </row>
    <row r="17">
      <c r="A17" s="9" t="inlineStr">
        <is>
          <t>SG&amp;A - stores, marketing, legal</t>
        </is>
      </c>
      <c r="B17" s="9" t="inlineStr">
        <is>
          <t>Indirect</t>
        </is>
      </c>
      <c r="C17" s="9" t="inlineStr">
        <is>
          <t>Fixed</t>
        </is>
      </c>
      <c r="D17" s="9" t="inlineStr">
        <is>
          <t>Period</t>
        </is>
      </c>
      <c r="E17" s="9" t="inlineStr">
        <is>
          <t>Mostly fixed; small variable commissions -&gt; Step 9</t>
        </is>
      </c>
    </row>
    <row r="18">
      <c r="A18" s="9" t="inlineStr">
        <is>
          <t>Sales commissions (limited)</t>
        </is>
      </c>
      <c r="B18" s="9" t="inlineStr">
        <is>
          <t>Indirect</t>
        </is>
      </c>
      <c r="C18" s="9" t="inlineStr">
        <is>
          <t>Variable</t>
        </is>
      </c>
      <c r="D18" s="9" t="inlineStr">
        <is>
          <t>Period</t>
        </is>
      </c>
      <c r="E18" s="9" t="inlineStr">
        <is>
          <t>Small portion of SG&amp;A variable with deliveries</t>
        </is>
      </c>
    </row>
    <row r="19">
      <c r="A19" s="9" t="inlineStr">
        <is>
          <t>Stock-based compensation</t>
        </is>
      </c>
      <c r="B19" s="9" t="inlineStr">
        <is>
          <t>Indirect</t>
        </is>
      </c>
      <c r="C19" s="9" t="inlineStr">
        <is>
          <t>Fixed</t>
        </is>
      </c>
      <c r="D19" s="9" t="inlineStr">
        <is>
          <t>Period</t>
        </is>
      </c>
      <c r="E19" s="9" t="inlineStr">
        <is>
          <t>Non-cash but P&amp;L charge -&gt; Step 9</t>
        </is>
      </c>
    </row>
    <row r="20">
      <c r="A20" s="9" t="inlineStr">
        <is>
          <t>Restructuring charges (2024 layoffs)</t>
        </is>
      </c>
      <c r="B20" s="9" t="inlineStr">
        <is>
          <t>Indirect</t>
        </is>
      </c>
      <c r="C20" s="9" t="inlineStr">
        <is>
          <t>Fixed</t>
        </is>
      </c>
      <c r="D20" s="9" t="inlineStr">
        <is>
          <t>Period</t>
        </is>
      </c>
      <c r="E20" s="9" t="inlineStr">
        <is>
          <t>Non-recurring; flagged separately -&gt; Step 9 memo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32" customWidth="1" min="1" max="1"/>
    <col width="60" customWidth="1" min="2" max="2"/>
    <col width="14" customWidth="1" min="3" max="3"/>
    <col width="19" customWidth="1" min="4" max="4"/>
    <col width="32" customWidth="1" min="5" max="5"/>
    <col width="20" customWidth="1" min="6" max="6"/>
    <col width="17" customWidth="1" min="7" max="7"/>
    <col width="38" customWidth="1" min="8" max="8"/>
    <col width="11" customWidth="1" min="9" max="9"/>
    <col width="11" customWidth="1" min="10" max="10"/>
  </cols>
  <sheetData>
    <row r="1">
      <c r="A1" s="4" t="inlineStr">
        <is>
          <t>STEP 4 — Managerial Segment Cost-Pool Split (FY2025)</t>
        </is>
      </c>
    </row>
    <row r="2">
      <c r="A2" s="5" t="inlineStr">
        <is>
          <t>Replaces the old "MOH = 30% × COGS" circular method. Uses Tesla-disclosed segment costs from Note 16; variable cost rate is % of segment revenue and fixed pool is the residual.</t>
        </is>
      </c>
    </row>
    <row r="3"/>
    <row r="4">
      <c r="A4" s="7" t="inlineStr">
        <is>
          <t>PART A — Managerial Segment Cost-Pool Split (used in Steps 5-9)</t>
        </is>
      </c>
    </row>
    <row r="5">
      <c r="A5" s="13" t="inlineStr">
        <is>
          <t>Segment</t>
        </is>
      </c>
      <c r="B5" s="13" t="inlineStr">
        <is>
          <t>Driver</t>
        </is>
      </c>
      <c r="C5" s="13" t="inlineStr">
        <is>
          <t>Revenue ($M)</t>
        </is>
      </c>
      <c r="D5" s="13" t="inlineStr">
        <is>
          <t>Segment Cost ($M)</t>
        </is>
      </c>
      <c r="E5" s="13" t="inlineStr">
        <is>
          <t>Variable Cost Rate (% Revenue)</t>
        </is>
      </c>
      <c r="F5" s="13" t="inlineStr">
        <is>
          <t>Variable Pool ($M)</t>
        </is>
      </c>
      <c r="G5" s="13" t="inlineStr">
        <is>
          <t>Fixed Pool ($M)</t>
        </is>
      </c>
      <c r="H5" s="13" t="inlineStr">
        <is>
          <t>Cost Equation</t>
        </is>
      </c>
    </row>
    <row r="6">
      <c r="A6" s="9" t="inlineStr">
        <is>
          <t>Auto + Services</t>
        </is>
      </c>
      <c r="B6" s="9" t="inlineStr">
        <is>
          <t>Segment revenue ($M)</t>
        </is>
      </c>
      <c r="C6" s="17" t="n">
        <v>82056</v>
      </c>
      <c r="D6" s="17" t="n">
        <v>68764</v>
      </c>
      <c r="E6" s="18" t="n">
        <v>0.727</v>
      </c>
      <c r="F6" s="17" t="n">
        <v>59604</v>
      </c>
      <c r="G6" s="17" t="n">
        <v>9160</v>
      </c>
      <c r="H6" s="9" t="inlineStr">
        <is>
          <t>Cost = 9,160 + 0.727 × Revenue</t>
        </is>
      </c>
    </row>
    <row r="7">
      <c r="A7" s="9" t="inlineStr">
        <is>
          <t>Energy</t>
        </is>
      </c>
      <c r="B7" s="9" t="inlineStr">
        <is>
          <t>Segment revenue ($M)</t>
        </is>
      </c>
      <c r="C7" s="17" t="n">
        <v>12771</v>
      </c>
      <c r="D7" s="17" t="n">
        <v>8969</v>
      </c>
      <c r="E7" s="18" t="n">
        <v>0.5669999999999999</v>
      </c>
      <c r="F7" s="17" t="n">
        <v>7244</v>
      </c>
      <c r="G7" s="17" t="n">
        <v>1725</v>
      </c>
      <c r="H7" s="9" t="inlineStr">
        <is>
          <t>Cost = 1,725 + 0.567 × Revenue</t>
        </is>
      </c>
    </row>
    <row r="8">
      <c r="A8" s="19" t="inlineStr">
        <is>
          <t>CONSOLIDATED</t>
        </is>
      </c>
      <c r="B8" s="19" t="inlineStr">
        <is>
          <t>Total revenue ($M)</t>
        </is>
      </c>
      <c r="C8" s="20" t="n">
        <v>94827</v>
      </c>
      <c r="D8" s="20" t="n">
        <v>77733</v>
      </c>
      <c r="E8" s="21" t="n">
        <v>0.705</v>
      </c>
      <c r="F8" s="20" t="n">
        <v>66848</v>
      </c>
      <c r="G8" s="20" t="n">
        <v>10885</v>
      </c>
      <c r="H8" s="19" t="inlineStr">
        <is>
          <t>Reconciles to Step 1 COGS $77,733M ✓</t>
        </is>
      </c>
    </row>
    <row r="9"/>
    <row r="10"/>
    <row r="11">
      <c r="A11" s="7" t="inlineStr">
        <is>
          <t>PART B — Classical High-Low Worksheet (illustrative; case-guide format)</t>
        </is>
      </c>
    </row>
    <row r="12">
      <c r="A12" s="9" t="inlineStr">
        <is>
          <t>Mixed cost line</t>
        </is>
      </c>
      <c r="B12" s="9" t="inlineStr">
        <is>
          <t>Auto + Services segment cost of revenues</t>
        </is>
      </c>
      <c r="C12" s="22" t="n"/>
      <c r="D12" s="22" t="n"/>
      <c r="E12" s="22" t="n"/>
      <c r="F12" s="22" t="n"/>
      <c r="G12" s="23" t="n"/>
    </row>
    <row r="13">
      <c r="A13" s="9" t="inlineStr">
        <is>
          <t>Activity driver</t>
        </is>
      </c>
      <c r="B13" s="9" t="inlineStr">
        <is>
          <t>Vehicles Produced (exact)</t>
        </is>
      </c>
      <c r="C13" s="22" t="n"/>
      <c r="D13" s="22" t="n"/>
      <c r="E13" s="22" t="n"/>
      <c r="F13" s="22" t="n"/>
      <c r="G13" s="23" t="n"/>
    </row>
    <row r="14">
      <c r="A14" s="9" t="inlineStr">
        <is>
          <t>HIGH activity year</t>
        </is>
      </c>
      <c r="B14" s="9" t="inlineStr">
        <is>
          <t>FY2023: 1,845,985 vehicles</t>
        </is>
      </c>
      <c r="C14" s="22" t="n"/>
      <c r="D14" s="22" t="n"/>
      <c r="E14" s="22" t="n"/>
      <c r="F14" s="22" t="n"/>
      <c r="G14" s="23" t="n"/>
    </row>
    <row r="15">
      <c r="A15" s="9" t="inlineStr">
        <is>
          <t>HIGH cost ($M)</t>
        </is>
      </c>
      <c r="B15" s="9" t="inlineStr">
        <is>
          <t>$74,219M (Tesla FY2023 10-K segment disclosure)</t>
        </is>
      </c>
      <c r="C15" s="22" t="n"/>
      <c r="D15" s="22" t="n"/>
      <c r="E15" s="22" t="n"/>
      <c r="F15" s="22" t="n"/>
      <c r="G15" s="23" t="n"/>
    </row>
    <row r="16">
      <c r="A16" s="9" t="inlineStr">
        <is>
          <t>LOW activity year</t>
        </is>
      </c>
      <c r="B16" s="9" t="inlineStr">
        <is>
          <t>FY2022: 1,369,611 vehicles</t>
        </is>
      </c>
      <c r="C16" s="22" t="n"/>
      <c r="D16" s="22" t="n"/>
      <c r="E16" s="22" t="n"/>
      <c r="F16" s="22" t="n"/>
      <c r="G16" s="23" t="n"/>
    </row>
    <row r="17">
      <c r="A17" s="9" t="inlineStr">
        <is>
          <t>LOW cost ($M)</t>
        </is>
      </c>
      <c r="B17" s="9" t="inlineStr">
        <is>
          <t>$56,988M (Tesla FY2022 10-K segment disclosure)</t>
        </is>
      </c>
      <c r="C17" s="22" t="n"/>
      <c r="D17" s="22" t="n"/>
      <c r="E17" s="22" t="n"/>
      <c r="F17" s="22" t="n"/>
      <c r="G17" s="23" t="n"/>
    </row>
    <row r="18">
      <c r="A18" s="19" t="inlineStr">
        <is>
          <t>VARIABLE RATE ($/vehicle)</t>
        </is>
      </c>
      <c r="B18" s="9" t="inlineStr">
        <is>
          <t>$36,171 = ($74,219M - $56,988M) / (1,845,985 - 1,369,611)</t>
        </is>
      </c>
      <c r="C18" s="22" t="n"/>
      <c r="D18" s="22" t="n"/>
      <c r="E18" s="22" t="n"/>
      <c r="F18" s="22" t="n"/>
      <c r="G18" s="23" t="n"/>
    </row>
    <row r="19">
      <c r="A19" s="19" t="inlineStr">
        <is>
          <t>FIXED COMPONENT ($M)</t>
        </is>
      </c>
      <c r="B19" s="9" t="inlineStr">
        <is>
          <t>$7,448M = $74,219M - $36,171 x 1,845,985 / 1,000,000</t>
        </is>
      </c>
      <c r="C19" s="22" t="n"/>
      <c r="D19" s="22" t="n"/>
      <c r="E19" s="22" t="n"/>
      <c r="F19" s="22" t="n"/>
      <c r="G19" s="23" t="n"/>
    </row>
    <row r="20">
      <c r="A20" s="19" t="inlineStr">
        <is>
          <t>COST EQUATION</t>
        </is>
      </c>
      <c r="B20" s="9" t="inlineStr">
        <is>
          <t>Cost ($M) = 7,448 + ($36,171 x vehicles / 1,000,000)</t>
        </is>
      </c>
      <c r="C20" s="22" t="n"/>
      <c r="D20" s="22" t="n"/>
      <c r="E20" s="22" t="n"/>
      <c r="F20" s="22" t="n"/>
      <c r="G20" s="23" t="n"/>
    </row>
    <row r="21">
      <c r="A21" s="9" t="inlineStr">
        <is>
          <t>Methodology note</t>
        </is>
      </c>
      <c r="B21" s="9" t="inlineStr">
        <is>
          <t>Classical high-low is shown for case-guide completeness only. The final model uses the managerial segment-cost-pool split in Part A because Tesla annual data has a regime break and Tesla does not disclose variable/fixed cost behavior.</t>
        </is>
      </c>
      <c r="C21" s="22" t="n"/>
      <c r="D21" s="22" t="n"/>
      <c r="E21" s="22" t="n"/>
      <c r="F21" s="22" t="n"/>
      <c r="G21" s="23" t="n"/>
    </row>
    <row r="22"/>
    <row r="23">
      <c r="A23" s="24" t="inlineStr">
        <is>
          <t>Output: variable/fixed pools (Part A) feed Steps 5-9. Classical method (Part B) shown for case-guide completeness; Part A is what the model uses.</t>
        </is>
      </c>
    </row>
  </sheetData>
  <mergeCells count="12">
    <mergeCell ref="B16:G16"/>
    <mergeCell ref="A1:J1"/>
    <mergeCell ref="B19:G19"/>
    <mergeCell ref="B20:G20"/>
    <mergeCell ref="B14:G14"/>
    <mergeCell ref="B17:G17"/>
    <mergeCell ref="B12:G12"/>
    <mergeCell ref="B13:G13"/>
    <mergeCell ref="A2:J2"/>
    <mergeCell ref="B18:G18"/>
    <mergeCell ref="B21:G21"/>
    <mergeCell ref="B15:G1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48" customWidth="1" min="1" max="1"/>
    <col width="15" customWidth="1" min="2" max="2"/>
    <col width="55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5 — Unit Product Cost (FY2025, segment-pool method)</t>
        </is>
      </c>
    </row>
    <row r="2">
      <c r="A2" s="5" t="inlineStr">
        <is>
          <t>Per-vehicle cost derived from the auto+services segment cost pool. DM/DL/MOH are sub-components of the pool (Audit 8 #5 fix).</t>
        </is>
      </c>
    </row>
    <row r="3"/>
    <row r="4">
      <c r="A4" s="7" t="inlineStr">
        <is>
          <t>PART A — OH Rate (FY2025)</t>
        </is>
      </c>
    </row>
    <row r="5">
      <c r="A5" s="8" t="inlineStr">
        <is>
          <t>item</t>
        </is>
      </c>
      <c r="B5" s="8" t="inlineStr">
        <is>
          <t>value</t>
        </is>
      </c>
      <c r="C5" s="8" t="inlineStr">
        <is>
          <t>source</t>
        </is>
      </c>
    </row>
    <row r="6">
      <c r="A6" s="9" t="inlineStr">
        <is>
          <t>Fixed MOH (total $M)</t>
        </is>
      </c>
      <c r="B6" s="9" t="n">
        <v>9160</v>
      </c>
      <c r="C6" s="9" t="inlineStr">
        <is>
          <t>Step 4 fixed component</t>
        </is>
      </c>
    </row>
    <row r="7">
      <c r="A7" s="9" t="inlineStr">
        <is>
          <t>Variable MOH (total $M)</t>
        </is>
      </c>
      <c r="B7" s="9" t="n">
        <v>11469.2</v>
      </c>
      <c r="C7" s="9" t="inlineStr">
        <is>
          <t>Step 4 var rate x units</t>
        </is>
      </c>
    </row>
    <row r="8">
      <c r="A8" s="9" t="inlineStr">
        <is>
          <t>Total Estimated MOH ($M)</t>
        </is>
      </c>
      <c r="B8" s="9" t="n">
        <v>20629.2</v>
      </c>
      <c r="C8" s="9" t="inlineStr">
        <is>
          <t>Fixed + Variable</t>
        </is>
      </c>
    </row>
    <row r="9">
      <c r="A9" s="9" t="inlineStr">
        <is>
          <t>Vehicles Produced (thousands)</t>
        </is>
      </c>
      <c r="B9" s="9" t="n">
        <v>1654.667</v>
      </c>
      <c r="C9" s="9" t="inlineStr">
        <is>
          <t>Tesla FY2025 Q4 Production &amp; Deliveries release, exact annual production / 1,000</t>
        </is>
      </c>
    </row>
    <row r="10">
      <c r="A10" s="9" t="inlineStr">
        <is>
          <t>Predetermined OH Rate ($/vehicle)</t>
        </is>
      </c>
      <c r="B10" s="9" t="n">
        <v>12467.28</v>
      </c>
      <c r="C10" s="9" t="inlineStr">
        <is>
          <t>Total MOH / units</t>
        </is>
      </c>
    </row>
    <row r="11">
      <c r="A11" s="9" t="inlineStr">
        <is>
          <t>Fixed MOH per vehicle ($)</t>
        </is>
      </c>
      <c r="B11" s="9" t="n">
        <v>5535.86</v>
      </c>
      <c r="C11" s="9" t="inlineStr">
        <is>
          <t>Step 8 reconciliation key</t>
        </is>
      </c>
    </row>
    <row r="12"/>
    <row r="13"/>
    <row r="14">
      <c r="A14" s="7" t="inlineStr">
        <is>
          <t>PART B — Per-Vehicle Cost Schedule (FY2025)</t>
        </is>
      </c>
    </row>
    <row r="15">
      <c r="A15" s="8" t="inlineStr">
        <is>
          <t>component</t>
        </is>
      </c>
      <c r="B15" s="8" t="inlineStr">
        <is>
          <t>per_vehicle_$</t>
        </is>
      </c>
      <c r="C15" s="8" t="inlineStr">
        <is>
          <t>calc</t>
        </is>
      </c>
    </row>
    <row r="16">
      <c r="A16" s="9" t="inlineStr">
        <is>
          <t>Direct Materials (batteries, body, motors)</t>
        </is>
      </c>
      <c r="B16" s="9" t="n">
        <v>24935</v>
      </c>
      <c r="C16" s="9" t="inlineStr">
        <is>
          <t>60% x Auto+Services cost pool / vehicles produced (managerial proxy)</t>
        </is>
      </c>
    </row>
    <row r="17">
      <c r="A17" s="9" t="inlineStr">
        <is>
          <t>Direct Labour (Fremont/Shanghai/Berlin/Austin)</t>
        </is>
      </c>
      <c r="B17" s="9" t="n">
        <v>4156</v>
      </c>
      <c r="C17" s="9" t="inlineStr">
        <is>
          <t>10% x Auto+Services cost pool / vehicles produced (managerial proxy)</t>
        </is>
      </c>
    </row>
    <row r="18">
      <c r="A18" s="9" t="inlineStr">
        <is>
          <t>Variable MOH applied</t>
        </is>
      </c>
      <c r="B18" s="9" t="n">
        <v>6931</v>
      </c>
      <c r="C18" s="9" t="inlineStr">
        <is>
          <t>Var rate x units / units</t>
        </is>
      </c>
    </row>
    <row r="19">
      <c r="A19" s="9" t="inlineStr">
        <is>
          <t>Fixed MOH applied</t>
        </is>
      </c>
      <c r="B19" s="9" t="n">
        <v>5535.86</v>
      </c>
      <c r="C19" s="9" t="inlineStr">
        <is>
          <t>Fixed MOH / units</t>
        </is>
      </c>
    </row>
    <row r="20">
      <c r="A20" s="9" t="inlineStr">
        <is>
          <t>ABSORPTION unit cost</t>
        </is>
      </c>
      <c r="B20" s="9" t="n">
        <v>41558</v>
      </c>
      <c r="C20" s="9" t="inlineStr">
        <is>
          <t>DM+DL+VarMOH+FixedMOH</t>
        </is>
      </c>
    </row>
    <row r="21">
      <c r="A21" s="9" t="inlineStr">
        <is>
          <t>Less: Fixed MOH/unit</t>
        </is>
      </c>
      <c r="B21" s="9" t="n">
        <v>-5535.86</v>
      </c>
      <c r="C21" s="9" t="inlineStr">
        <is>
          <t>Excluded under variable costing</t>
        </is>
      </c>
    </row>
    <row r="22">
      <c r="A22" s="9" t="inlineStr">
        <is>
          <t>VARIABLE unit cost</t>
        </is>
      </c>
      <c r="B22" s="9" t="n">
        <v>36022</v>
      </c>
      <c r="C22" s="9" t="inlineStr">
        <is>
          <t>Absorption - Fixed MOH/unit</t>
        </is>
      </c>
    </row>
    <row r="23"/>
    <row r="24"/>
    <row r="25">
      <c r="A25" s="24" t="inlineStr">
        <is>
          <t>Components reconcile to auto+services variable pool $59,604M:</t>
        </is>
      </c>
    </row>
    <row r="26">
      <c r="A26" t="inlineStr">
        <is>
          <t>DM $41,258M + DL $6,876M + Var MOH $11,469M = $59,604M (target 59,604)</t>
        </is>
      </c>
    </row>
    <row r="27"/>
    <row r="28">
      <c r="A28" s="7" t="inlineStr">
        <is>
          <t>PART C — Step 5 to Step 6 Bridge (basis reconciliation)</t>
        </is>
      </c>
    </row>
    <row r="29">
      <c r="A29" s="8" t="inlineStr">
        <is>
          <t>bridge_item</t>
        </is>
      </c>
      <c r="B29" s="8" t="inlineStr">
        <is>
          <t>amount_$M</t>
        </is>
      </c>
      <c r="C29" s="8" t="inlineStr">
        <is>
          <t>source_or_calc</t>
        </is>
      </c>
    </row>
    <row r="30">
      <c r="A30" s="9" t="inlineStr">
        <is>
          <t>Step 5 auto+services absorption unit cost x FY2025 vehicles produced</t>
        </is>
      </c>
      <c r="B30" s="9" t="n">
        <v>68764</v>
      </c>
      <c r="C30" s="9" t="inlineStr">
        <is>
          <t>$41.56k per vehicle x 1,654,667 vehicles = Auto+Services segment cost pool</t>
        </is>
      </c>
    </row>
    <row r="31">
      <c r="A31" s="9" t="inlineStr">
        <is>
          <t>Add Energy segment cost pool / non-vehicle manufacturing costs</t>
        </is>
      </c>
      <c r="B31" s="9" t="n">
        <v>8969</v>
      </c>
      <c r="C31" s="9" t="inlineStr">
        <is>
          <t>Tesla FY2025 10-K segment disclosure</t>
        </is>
      </c>
    </row>
    <row r="32">
      <c r="A32" s="9" t="inlineStr">
        <is>
          <t>Consolidated cost of revenues (Step 1 / Step 7)</t>
        </is>
      </c>
      <c r="B32" s="9" t="n">
        <v>77733</v>
      </c>
      <c r="C32" s="9" t="inlineStr">
        <is>
          <t>Auto+Services cost + Energy cost = Step 1 COGS</t>
        </is>
      </c>
    </row>
    <row r="33">
      <c r="A33" s="9" t="inlineStr">
        <is>
          <t>Step 6 timing bridge</t>
        </is>
      </c>
      <c r="B33" s="9" t="n">
        <v>909</v>
      </c>
      <c r="C33" s="9" t="inlineStr">
        <is>
          <t>COGM $78,642M less COGS $77,733M = net FG inventory build</t>
        </is>
      </c>
    </row>
    <row r="34"/>
    <row r="35">
      <c r="A35" s="24" t="inlineStr">
        <is>
          <t>Read: Step 5 is an auto+services per-vehicle managerial unit cost. Step 6 is consolidated COGM/COGS, so the bridge adds Energy cost and inventory timing.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55" customWidth="1" min="1" max="1"/>
    <col width="11" customWidth="1" min="2" max="2"/>
    <col width="55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>
      <c r="A1" s="4" t="inlineStr">
        <is>
          <t>STEP 6 — Cost of Goods Manufactured Schedule (FY2025)</t>
        </is>
      </c>
    </row>
    <row r="2">
      <c r="A2" s="5" t="inlineStr">
        <is>
          <t>COGM derived as residual that ties Step 7 to Step 1. Inventory rows use Tesla-disclosed categories.</t>
        </is>
      </c>
    </row>
    <row r="3"/>
    <row r="4">
      <c r="A4" s="8" t="inlineStr">
        <is>
          <t>line_item</t>
        </is>
      </c>
      <c r="B4" s="8" t="inlineStr">
        <is>
          <t>amount_$M</t>
        </is>
      </c>
      <c r="C4" s="8" t="inlineStr">
        <is>
          <t>source_link</t>
        </is>
      </c>
    </row>
    <row r="5">
      <c r="A5" s="9" t="inlineStr">
        <is>
          <t>Beginning Raw Materials</t>
        </is>
      </c>
      <c r="B5" s="9" t="n">
        <v>5242</v>
      </c>
      <c r="C5" s="9" t="inlineStr">
        <is>
          <t>Tesla disclosed inventory categories (10-K Inventory Note)</t>
        </is>
      </c>
    </row>
    <row r="6">
      <c r="A6" s="9" t="inlineStr">
        <is>
          <t>+ Raw Materials Purchased</t>
        </is>
      </c>
      <c r="B6" s="9" t="n">
        <v>46581</v>
      </c>
      <c r="C6" s="9" t="inlineStr">
        <is>
          <t>RESIDUAL (Tesla does not disclose RM purchases)</t>
        </is>
      </c>
    </row>
    <row r="7">
      <c r="A7" s="9" t="inlineStr">
        <is>
          <t>- Ending Raw Materials</t>
        </is>
      </c>
      <c r="B7" s="9" t="n">
        <v>-4522</v>
      </c>
      <c r="C7" s="9" t="inlineStr">
        <is>
          <t>Tesla disclosed inventory categories (10-K Inventory Note)</t>
        </is>
      </c>
    </row>
    <row r="8">
      <c r="A8" s="9" t="inlineStr">
        <is>
          <t>DIRECT MATERIALS USED (allocation)</t>
        </is>
      </c>
      <c r="B8" s="9" t="n">
        <v>47301</v>
      </c>
      <c r="C8" s="9" t="inlineStr">
        <is>
          <t>60% of Total Mfg Cost (managerial split, presentation only)</t>
        </is>
      </c>
    </row>
    <row r="9">
      <c r="A9" s="9" t="inlineStr">
        <is>
          <t>+ Direct Labour (allocation)</t>
        </is>
      </c>
      <c r="B9" s="9" t="n">
        <v>7883.5</v>
      </c>
      <c r="C9" s="9" t="inlineStr">
        <is>
          <t>10% of Total Mfg Cost (managerial split, presentation only)</t>
        </is>
      </c>
    </row>
    <row r="10">
      <c r="A10" s="9" t="inlineStr">
        <is>
          <t>+ Manufacturing Overhead (allocation)</t>
        </is>
      </c>
      <c r="B10" s="9" t="n">
        <v>23650.5</v>
      </c>
      <c r="C10" s="9" t="inlineStr">
        <is>
          <t>30% of Total Mfg Cost (managerial split, presentation only)</t>
        </is>
      </c>
    </row>
    <row r="11">
      <c r="A11" s="9" t="inlineStr">
        <is>
          <t>TOTAL MANUFACTURING COST</t>
        </is>
      </c>
      <c r="B11" s="9" t="n">
        <v>78835</v>
      </c>
      <c r="C11" s="9" t="inlineStr">
        <is>
          <t>Audit 7 B2: derived to reconcile Step 7</t>
        </is>
      </c>
    </row>
    <row r="12">
      <c r="A12" s="9" t="inlineStr">
        <is>
          <t>+ Beginning WIP</t>
        </is>
      </c>
      <c r="B12" s="9" t="n">
        <v>1532</v>
      </c>
      <c r="C12" s="9" t="inlineStr">
        <is>
          <t>Tesla disclosed inventory categories (10-K Inventory Note)</t>
        </is>
      </c>
    </row>
    <row r="13">
      <c r="A13" s="9" t="inlineStr">
        <is>
          <t>- Ending WIP</t>
        </is>
      </c>
      <c r="B13" s="9" t="n">
        <v>-1725</v>
      </c>
      <c r="C13" s="9" t="inlineStr">
        <is>
          <t>Tesla disclosed inventory categories (10-K Inventory Note)</t>
        </is>
      </c>
    </row>
    <row r="14">
      <c r="A14" s="9" t="inlineStr">
        <is>
          <t>COST OF GOODS MANUFACTURED</t>
        </is>
      </c>
      <c r="B14" s="9" t="n">
        <v>78642</v>
      </c>
      <c r="C14" s="9" t="inlineStr">
        <is>
          <t>Audit 7 B2: COGM = COGS + EndFG - BegFG (reconciles Step 7 to zero)</t>
        </is>
      </c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2026-05-31T02:03:35Z</dcterms:created>
  <dcterms:modified xmlns:dcterms="http://purl.org/dc/terms/" xmlns:xsi="http://www.w3.org/2001/XMLSchema-instance" xsi:type="dcterms:W3CDTF">2026-05-31T02:03:35Z</dcterms:modified>
</cp:coreProperties>
</file>